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385" documentId="8_{788DC57D-D06F-4F71-9CFE-7151F25E0D52}" xr6:coauthVersionLast="47" xr6:coauthVersionMax="47" xr10:uidLastSave="{6413EFF0-9920-4A9A-B24A-2391FF908AD2}"/>
  <bookViews>
    <workbookView xWindow="-120" yWindow="-120" windowWidth="29040" windowHeight="15720" xr2:uid="{00000000-000D-0000-FFFF-FFFF00000000}"/>
  </bookViews>
  <sheets>
    <sheet name="CalPags - RAM" sheetId="4" r:id="rId1"/>
    <sheet name="CalPags - RAA" sheetId="2" state="hidden" r:id="rId2"/>
  </sheets>
  <definedNames>
    <definedName name="_xlnm._FilterDatabase" localSheetId="0" hidden="1">'CalPags - RAM'!$B$1:$B$608</definedName>
    <definedName name="_xlnm.Print_Area" localSheetId="1">'CalPags - RAA'!$B$1:$F$121</definedName>
    <definedName name="_xlnm.Print_Area" localSheetId="0">'CalPags - RAM'!$B$1:$F$100</definedName>
    <definedName name="_xlnm.Print_Titles" localSheetId="1">'CalPags - RAA'!$1:$3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2" l="1"/>
  <c r="E114" i="2"/>
  <c r="E98" i="4"/>
  <c r="E95" i="4" l="1"/>
  <c r="E110" i="2"/>
  <c r="E103" i="2" l="1"/>
  <c r="E84" i="4"/>
  <c r="E90" i="2" l="1"/>
  <c r="E64" i="4"/>
  <c r="E68" i="2" l="1"/>
  <c r="E58" i="4" l="1"/>
  <c r="E52" i="4" l="1"/>
  <c r="E55" i="2"/>
  <c r="E48" i="2" l="1"/>
  <c r="E41" i="4"/>
  <c r="E27" i="4" l="1"/>
  <c r="E99" i="4" s="1"/>
  <c r="E43" i="2"/>
  <c r="E120" i="2" s="1"/>
  <c r="E36" i="2" l="1"/>
  <c r="E21" i="4" l="1"/>
  <c r="E29" i="2" l="1"/>
  <c r="E19" i="2" l="1"/>
  <c r="E37" i="2" s="1"/>
  <c r="E121" i="2" s="1"/>
  <c r="E18" i="4" l="1"/>
  <c r="E22" i="4" l="1"/>
  <c r="E100" i="4" s="1"/>
</calcChain>
</file>

<file path=xl/sharedStrings.xml><?xml version="1.0" encoding="utf-8"?>
<sst xmlns="http://schemas.openxmlformats.org/spreadsheetml/2006/main" count="430" uniqueCount="112">
  <si>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</si>
  <si>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</si>
  <si>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</si>
  <si>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</si>
  <si>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</si>
  <si>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</si>
  <si>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CALENDÁRIO DE PAGAMENTOS - RAM</t>
  </si>
  <si>
    <t>OUTUBRO</t>
  </si>
  <si>
    <t>OUTUBRO Total</t>
  </si>
  <si>
    <t>NOVEMBRO</t>
  </si>
  <si>
    <t>NOVEMBRO Total</t>
  </si>
  <si>
    <t>2024 Total</t>
  </si>
  <si>
    <t>CAMPANHA 2024</t>
  </si>
  <si>
    <t>CAMPANHA 2024 Total</t>
  </si>
  <si>
    <t>Adiantamento 70%</t>
  </si>
  <si>
    <t>Adiantamento 85%</t>
  </si>
  <si>
    <t>PRORURAL M2.4.1 Investimentos para a utilização sustentável de terras florestais - Prémio à perda de rendimento</t>
  </si>
  <si>
    <t>PRORURAL+ M8 Investimentos no desenvolvimento das zonas florestais e na melhoria da viabilidade das florestas - Prémio à perda de rendimento e prémio à manutenção</t>
  </si>
  <si>
    <t>PRORURAL+ M15.1 Pagamento de compromissos silvoambientais e climáticos</t>
  </si>
  <si>
    <t xml:space="preserve">POSEI 1.1 Produções animais - Prémio à vaca aleitante </t>
  </si>
  <si>
    <t>POSEI 1.2.1 Produções animais - Prémio ao abate de bovinos - 1º semestre</t>
  </si>
  <si>
    <t xml:space="preserve">POSEI 1.4 Produções animais - Prémio à vaca leiteira </t>
  </si>
  <si>
    <t>POSEI 1.7 Produções animais - Prémio aos produtores de leite</t>
  </si>
  <si>
    <t>POSEI 1.8.1 Produções animais - Ajuda ao transporte inter-ilhas de jovens bovinos - 1º semestre</t>
  </si>
  <si>
    <t xml:space="preserve">POSEI 2.4 Produções vegetais - Ajuda à produção de ananás </t>
  </si>
  <si>
    <t>PEPAC E.10.2 Curraletas e lajidos da cultura da vinha</t>
  </si>
  <si>
    <t>PEPAC E.10.5 Manutenção da extensificação da produção pecuária</t>
  </si>
  <si>
    <t>PEPAC E.10.7 Compensações a zonas agrícolas incluídas nos planos de gestão das bacias hidrográficas</t>
  </si>
  <si>
    <t>PEPAC E.12.1 Zonas afetadas por condicionantes específicas</t>
  </si>
  <si>
    <t>≤ 3</t>
  </si>
  <si>
    <t>100%</t>
  </si>
  <si>
    <t>PEPAC E.10.1  Agricultura Biológica Conversão e Manutenção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</si>
  <si>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</si>
  <si>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</si>
  <si>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</si>
  <si>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</si>
  <si>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</si>
  <si>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</si>
  <si>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</si>
  <si>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</si>
  <si>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</si>
  <si>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</si>
  <si>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</si>
  <si>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</si>
  <si>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</si>
  <si>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1 - Apoio Base aos Agricultores Madeirenses</t>
  </si>
  <si>
    <t>POSEI Medida 2 - Subação 2.1.1 Fileira da cana de açúcar - Transformação</t>
  </si>
  <si>
    <t>1ª Prestação 95%</t>
  </si>
  <si>
    <t>DEZEMBRO</t>
  </si>
  <si>
    <t>DEZEMBRO Total</t>
  </si>
  <si>
    <t>Saldo</t>
  </si>
  <si>
    <t xml:space="preserve">POSEI 2.1 Produções vegetais - Ajuda aos produtores de culturas arvenses </t>
  </si>
  <si>
    <t>JANEIRO</t>
  </si>
  <si>
    <t>JANEIRO Total</t>
  </si>
  <si>
    <t>2025 Total</t>
  </si>
  <si>
    <t xml:space="preserve">POSEI 2.2 Produções vegetais - Ajuda à produção de culturas tradicionais </t>
  </si>
  <si>
    <t>POSEI 2.6.1 Produções vegetais - Ajuda aos produtores de banana - 1º semestre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</si>
  <si>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</si>
  <si>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</si>
  <si>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</si>
  <si>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</si>
  <si>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PEPAC F.8.8 Compromissos silvoambientais e climáticos</t>
  </si>
  <si>
    <t xml:space="preserve">POSEI Medida 2 - Ação 2.5 Fileira da banana </t>
  </si>
  <si>
    <t>PRODERAM 2020 Submedida 8.1. Apoio aos custos de florestação/criação de zonas arborizadas</t>
  </si>
  <si>
    <t xml:space="preserve">POSEI 1.3 Produções animais - Prémio aos produtores de ovinos e caprinos </t>
  </si>
  <si>
    <t>MARÇO</t>
  </si>
  <si>
    <t>MARÇO Total</t>
  </si>
  <si>
    <t>PEPAC E.10.6 Proteção de raças autóctones</t>
  </si>
  <si>
    <t>POSEI 2.5 Produções vegetais - Ajuda à produção de hortofrutiflorícolas e outras culturas</t>
  </si>
  <si>
    <t>ABRIL</t>
  </si>
  <si>
    <t>ABRIL Total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</si>
  <si>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</si>
  <si>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</si>
  <si>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</si>
  <si>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1ª Prestação 90%</t>
  </si>
  <si>
    <t>POSEI Medida 2 - Subação 2.4.3 Fileira do vinho - Envelhecimento de vinhos com DOP Madeira</t>
  </si>
  <si>
    <t xml:space="preserve">POSEI 1.2.2 Produções animais - Prémio ao abate de bovinos - 2º semestre </t>
  </si>
  <si>
    <t xml:space="preserve">POSEI 3.1 Transformação  - Ajuda à armazenagem privada de queijos "Ilha" e "São Jorge" </t>
  </si>
  <si>
    <t>MAIO</t>
  </si>
  <si>
    <t>MAIO Total</t>
  </si>
  <si>
    <t>POSEI Medida 2 - Subação 2.3.4 Fileira da carne - Ajuda ao abate de frangos de carne</t>
  </si>
  <si>
    <t>POSEI Medida 2 - Ação 2.7 Ajuda à produção de ovos</t>
  </si>
  <si>
    <t>POSEI 1.2.2 Produções animais - Prémio ao abate de bovinos - 2º semestre - componente nacional</t>
  </si>
  <si>
    <t>POSEI 1.5.2 Produções animais - Ajuda ao escoamento de jovens bovinos dos Açores - 2º semestre</t>
  </si>
  <si>
    <t>POSEI 1.7 Produções animais - Prémio aos produtores de leite | Suplemento à redução da produção de leite 2023 - componente nacional</t>
  </si>
  <si>
    <t>POSEI 1.8.2 Produções animais - Ajuda ao transporte inter-ilhas de jovens bovinos - 2º semestre</t>
  </si>
  <si>
    <t>POSEI 2.3 Produções vegetais - Ajuda à manutenção da vinha orientada para a produção de vinhos com DOP e vinhos com IGP - componente nacional</t>
  </si>
  <si>
    <t>POSEI 3.1 Transformação  - Ajuda à armazenagem privada de queijos "Ilha" e "São Jorge" - componente nacional</t>
  </si>
  <si>
    <t>JUNHO</t>
  </si>
  <si>
    <t>JUNHO Total</t>
  </si>
  <si>
    <t>2ª prestação</t>
  </si>
  <si>
    <t>POSEI Medida 2 - Subação 2.1.3 Fileira da cana de açúcar - Produção de mel-de-cana</t>
  </si>
  <si>
    <t>POSEI Medida 2 - Subação 2.2.2 Fileira do leite - Ajuda à vaca leiteira</t>
  </si>
  <si>
    <t>POSEI Medida 2 - Subação 2.3.1 Fileira da carne - Ajuda ao abate bovinos</t>
  </si>
  <si>
    <t>POSEI Medida 2 - Subação 2.3.2 Fileira da carne - Ajuda ao abate suínos</t>
  </si>
  <si>
    <t>POSEI Medida 2 - Subação 2.4.1 Fileira do vinho - Produção</t>
  </si>
  <si>
    <t>POSEI Medida 2 - Subação 2.4.2 Fileira do vinho - Transformação</t>
  </si>
  <si>
    <t>POSEI Medida 2 - Ação 2.6 Apoio à transformação de produtos agropecuários originários da RAM</t>
  </si>
  <si>
    <t>POSEI Medida 3 - Ação 3.1 Apoio à expedição de certos produtos originários da RAM</t>
  </si>
  <si>
    <t>POSEI Medida 3 - Ação 3.2 Apoio à comercialização de certos produtos originários da RAM, no mercado local</t>
  </si>
  <si>
    <t>POSEI 1.6 Produções animais - Ajuda à inovação e à qualidade das Produções pecuárias açorianas</t>
  </si>
  <si>
    <t>POSEI 1.7 Produções animais - Prémio aos produtores de leite | Suplemento à redução da produção de leite 2024 - componente nacional</t>
  </si>
  <si>
    <t>POSEI 1.9 Produções animais - Ajuda aos produtores apícolas</t>
  </si>
  <si>
    <t>POSEI 1.9 Produções animais - Ajuda aos produtores apícolas - componente nacional</t>
  </si>
  <si>
    <t>POSEI 2.6.2 Produções vegetais - Ajuda aos produtores de banana - 2º semestre</t>
  </si>
  <si>
    <t>POSEI 3.2 Transformação  - Ajuda ao acondicionamento de próteas</t>
  </si>
  <si>
    <t>JULHO</t>
  </si>
  <si>
    <t>JULHO Total</t>
  </si>
  <si>
    <t>AGOSTO</t>
  </si>
  <si>
    <t>AGOSTO Total</t>
  </si>
  <si>
    <t>SETEMBRO</t>
  </si>
  <si>
    <t>SETEMBRO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</si>
</sst>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_-* #,##0\ _€_-;\-* #,##0\ _€_-;_-* &quot;-&quot;??\ _€_-;_-@_-"/>
    <numFmt numFmtId="169" formatCode="#,##0.0"/>
    <numFmt numFmtId="171" formatCode="#,##0.00000"/>
    <numFmt numFmtId="172" formatCode="#,##0.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168" fontId="5" fillId="0" borderId="0" xfId="1" applyNumberFormat="1" applyFont="1"/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5" fillId="7" borderId="0" xfId="0" applyFont="1" applyFill="1"/>
    <xf numFmtId="169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169" fontId="7" fillId="7" borderId="2" xfId="0" applyNumberFormat="1" applyFont="1" applyFill="1" applyBorder="1" applyAlignment="1">
      <alignment vertical="center"/>
    </xf>
    <xf numFmtId="9" fontId="8" fillId="0" borderId="2" xfId="0" applyNumberFormat="1" applyFont="1" applyBorder="1" applyAlignment="1">
      <alignment horizontal="left" vertical="center" wrapText="1" indent="1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horizontal="right" vertical="center"/>
    </xf>
    <xf numFmtId="3" fontId="7" fillId="7" borderId="3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71" fontId="0" fillId="7" borderId="0" xfId="0" applyNumberFormat="1" applyFill="1"/>
    <xf numFmtId="3" fontId="0" fillId="0" borderId="0" xfId="0" applyNumberFormat="1"/>
    <xf numFmtId="9" fontId="8" fillId="0" borderId="6" xfId="0" applyNumberFormat="1" applyFont="1" applyBorder="1" applyAlignment="1">
      <alignment horizontal="left" vertical="center" wrapText="1" indent="1"/>
    </xf>
    <xf numFmtId="3" fontId="7" fillId="7" borderId="6" xfId="0" applyNumberFormat="1" applyFont="1" applyFill="1" applyBorder="1" applyAlignment="1">
      <alignment vertical="center"/>
    </xf>
    <xf numFmtId="3" fontId="7" fillId="7" borderId="7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 wrapText="1" indent="2"/>
    </xf>
    <xf numFmtId="172" fontId="0" fillId="0" borderId="0" xfId="0" applyNumberFormat="1"/>
    <xf numFmtId="169" fontId="7" fillId="7" borderId="6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608"/>
  <sheetViews>
    <sheetView showGridLines="0" tabSelected="1" zoomScaleNormal="100" workbookViewId="0">
      <pane ySplit="3" topLeftCell="A77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7" t="s">
        <v>6</v>
      </c>
      <c r="C1" s="17"/>
      <c r="D1" s="18"/>
      <c r="E1" s="18"/>
      <c r="F1" s="18" t="s">
        <v>12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9"/>
      <c r="C2" s="20"/>
      <c r="D2" s="21"/>
      <c r="E2" s="21"/>
      <c r="F2" s="21"/>
      <c r="G2"/>
      <c r="H2"/>
      <c r="I2"/>
      <c r="J2"/>
      <c r="K2"/>
      <c r="L2" s="5"/>
    </row>
    <row r="3" spans="2:202" s="6" customFormat="1" ht="22.5" x14ac:dyDescent="0.2">
      <c r="B3" s="22" t="s">
        <v>0</v>
      </c>
      <c r="C3" s="23" t="s">
        <v>1</v>
      </c>
      <c r="D3" s="23" t="s">
        <v>2</v>
      </c>
      <c r="E3" s="24" t="s">
        <v>3</v>
      </c>
      <c r="F3" s="24" t="s">
        <v>5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1">
        <v>2024</v>
      </c>
      <c r="C4" s="32"/>
      <c r="D4" s="32"/>
      <c r="E4" s="32"/>
      <c r="F4" s="33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9</v>
      </c>
      <c r="C5" s="10"/>
      <c r="D5" s="10"/>
      <c r="E5" s="10"/>
      <c r="F5" s="26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35</v>
      </c>
      <c r="C6" s="25" t="s">
        <v>15</v>
      </c>
      <c r="D6" s="15">
        <v>45622</v>
      </c>
      <c r="E6" s="11">
        <v>5734.4394299999994</v>
      </c>
      <c r="F6" s="12">
        <v>12020</v>
      </c>
      <c r="G6"/>
      <c r="H6" s="39"/>
      <c r="I6" s="7"/>
      <c r="J6" s="7"/>
      <c r="K6" s="7"/>
      <c r="L6" s="7"/>
      <c r="M6" s="7"/>
    </row>
    <row r="7" spans="2:202" s="3" customFormat="1" ht="19.5" customHeight="1" x14ac:dyDescent="0.2">
      <c r="B7" s="13" t="s">
        <v>36</v>
      </c>
      <c r="C7" s="25" t="s">
        <v>15</v>
      </c>
      <c r="D7" s="15">
        <v>45622</v>
      </c>
      <c r="E7" s="11">
        <v>167.85435000000001</v>
      </c>
      <c r="F7" s="12">
        <v>101</v>
      </c>
      <c r="G7"/>
      <c r="H7" s="39"/>
      <c r="I7" s="7"/>
      <c r="J7" s="7"/>
      <c r="K7" s="7"/>
      <c r="L7" s="7"/>
      <c r="M7" s="7"/>
    </row>
    <row r="8" spans="2:202" s="3" customFormat="1" ht="19.5" customHeight="1" x14ac:dyDescent="0.2">
      <c r="B8" s="13" t="s">
        <v>37</v>
      </c>
      <c r="C8" s="25" t="s">
        <v>15</v>
      </c>
      <c r="D8" s="15">
        <v>45622</v>
      </c>
      <c r="E8" s="11">
        <v>48.864379999999997</v>
      </c>
      <c r="F8" s="12">
        <v>5</v>
      </c>
      <c r="G8"/>
      <c r="H8" s="39"/>
      <c r="I8" s="7"/>
      <c r="J8" s="7"/>
      <c r="K8" s="7"/>
      <c r="L8" s="7"/>
      <c r="M8" s="7"/>
    </row>
    <row r="9" spans="2:202" s="3" customFormat="1" ht="19.5" customHeight="1" x14ac:dyDescent="0.2">
      <c r="B9" s="13" t="s">
        <v>38</v>
      </c>
      <c r="C9" s="25" t="s">
        <v>15</v>
      </c>
      <c r="D9" s="15">
        <v>45622</v>
      </c>
      <c r="E9" s="11">
        <v>1.8632</v>
      </c>
      <c r="F9" s="14" t="s">
        <v>29</v>
      </c>
      <c r="G9"/>
      <c r="H9" s="39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39</v>
      </c>
      <c r="C10" s="25" t="s">
        <v>15</v>
      </c>
      <c r="D10" s="15">
        <v>45622</v>
      </c>
      <c r="E10" s="11">
        <v>241.57602</v>
      </c>
      <c r="F10" s="12">
        <v>814</v>
      </c>
      <c r="G10"/>
      <c r="H10" s="39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40</v>
      </c>
      <c r="C11" s="25" t="s">
        <v>15</v>
      </c>
      <c r="D11" s="15">
        <v>45622</v>
      </c>
      <c r="E11" s="11">
        <v>140.70457999999999</v>
      </c>
      <c r="F11" s="12">
        <v>136</v>
      </c>
      <c r="G11"/>
      <c r="H11" s="39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41</v>
      </c>
      <c r="C12" s="25" t="s">
        <v>15</v>
      </c>
      <c r="D12" s="15">
        <v>45622</v>
      </c>
      <c r="E12" s="11">
        <v>29.888549999999999</v>
      </c>
      <c r="F12" s="12">
        <v>59</v>
      </c>
      <c r="G12"/>
      <c r="H12" s="39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42</v>
      </c>
      <c r="C13" s="25" t="s">
        <v>15</v>
      </c>
      <c r="D13" s="15">
        <v>45622</v>
      </c>
      <c r="E13" s="11">
        <v>6.2458500000000008</v>
      </c>
      <c r="F13" s="12">
        <v>18</v>
      </c>
      <c r="G13"/>
      <c r="H13" s="39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43</v>
      </c>
      <c r="C14" s="25" t="s">
        <v>15</v>
      </c>
      <c r="D14" s="15">
        <v>45622</v>
      </c>
      <c r="E14" s="11">
        <v>7.4906999999999995</v>
      </c>
      <c r="F14" s="12">
        <v>26</v>
      </c>
      <c r="G14"/>
      <c r="H14" s="39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44</v>
      </c>
      <c r="C15" s="25" t="s">
        <v>15</v>
      </c>
      <c r="D15" s="15">
        <v>45622</v>
      </c>
      <c r="E15" s="11">
        <v>2.3396399999999997</v>
      </c>
      <c r="F15" s="12">
        <v>5</v>
      </c>
      <c r="G15"/>
      <c r="H15" s="7"/>
      <c r="I15" s="7"/>
      <c r="J15" s="7"/>
      <c r="K15" s="7"/>
      <c r="L15" s="7"/>
      <c r="M15" s="7"/>
    </row>
    <row r="16" spans="2:202" s="3" customFormat="1" ht="19.5" customHeight="1" x14ac:dyDescent="0.2">
      <c r="B16" s="13" t="s">
        <v>45</v>
      </c>
      <c r="C16" s="25" t="s">
        <v>14</v>
      </c>
      <c r="D16" s="15">
        <v>45621</v>
      </c>
      <c r="E16" s="11">
        <v>3128.7347999999997</v>
      </c>
      <c r="F16" s="12">
        <v>12144</v>
      </c>
      <c r="G16"/>
      <c r="H16" s="39"/>
      <c r="I16" s="39"/>
      <c r="J16" s="7"/>
      <c r="K16" s="7"/>
      <c r="L16" s="7"/>
      <c r="M16" s="7"/>
    </row>
    <row r="17" spans="2:13" s="3" customFormat="1" ht="19.5" customHeight="1" x14ac:dyDescent="0.2">
      <c r="B17" s="13" t="s">
        <v>46</v>
      </c>
      <c r="C17" s="25" t="s">
        <v>47</v>
      </c>
      <c r="D17" s="15">
        <v>45621</v>
      </c>
      <c r="E17" s="11">
        <v>1453.4886000000001</v>
      </c>
      <c r="F17" s="12">
        <v>5</v>
      </c>
      <c r="G17"/>
      <c r="H17" s="39"/>
      <c r="I17" s="39"/>
      <c r="J17" s="7"/>
      <c r="K17" s="7"/>
      <c r="L17" s="7"/>
      <c r="M17" s="7"/>
    </row>
    <row r="18" spans="2:13" s="3" customFormat="1" ht="19.5" customHeight="1" x14ac:dyDescent="0.2">
      <c r="B18" s="27" t="s">
        <v>10</v>
      </c>
      <c r="C18" s="28"/>
      <c r="D18" s="28"/>
      <c r="E18" s="29">
        <f>SUM(E6:E17)</f>
        <v>10963.490099999999</v>
      </c>
      <c r="F18" s="30"/>
      <c r="G18"/>
      <c r="H18" s="39"/>
      <c r="I18" s="7"/>
      <c r="J18" s="7"/>
      <c r="K18" s="7"/>
      <c r="L18" s="7"/>
      <c r="M18" s="7"/>
    </row>
    <row r="19" spans="2:13" s="3" customFormat="1" ht="12.75" customHeight="1" x14ac:dyDescent="0.2">
      <c r="B19" s="9" t="s">
        <v>48</v>
      </c>
      <c r="C19" s="10"/>
      <c r="D19" s="10"/>
      <c r="E19" s="10"/>
      <c r="F19" s="26"/>
      <c r="G19"/>
      <c r="H19" s="7"/>
      <c r="I19" s="7"/>
      <c r="J19" s="7"/>
      <c r="K19" s="7"/>
      <c r="L19" s="7"/>
      <c r="M19" s="7"/>
    </row>
    <row r="20" spans="2:13" s="3" customFormat="1" ht="24.75" customHeight="1" x14ac:dyDescent="0.2">
      <c r="B20" s="13" t="s">
        <v>45</v>
      </c>
      <c r="C20" s="25" t="s">
        <v>47</v>
      </c>
      <c r="D20" s="15">
        <v>45649</v>
      </c>
      <c r="E20" s="11">
        <v>1049.41967</v>
      </c>
      <c r="F20" s="12">
        <v>11411</v>
      </c>
      <c r="G20"/>
      <c r="H20" s="7"/>
      <c r="I20" s="7"/>
      <c r="J20" s="7"/>
      <c r="K20" s="7"/>
      <c r="L20" s="7"/>
      <c r="M20" s="7"/>
    </row>
    <row r="21" spans="2:13" s="3" customFormat="1" ht="19.5" customHeight="1" x14ac:dyDescent="0.2">
      <c r="B21" s="46" t="s">
        <v>49</v>
      </c>
      <c r="C21" s="47"/>
      <c r="D21" s="47"/>
      <c r="E21" s="48">
        <f>+E20</f>
        <v>1049.41967</v>
      </c>
      <c r="F21" s="49"/>
      <c r="G21"/>
      <c r="H21" s="7"/>
      <c r="I21" s="7"/>
      <c r="J21" s="7"/>
      <c r="K21" s="7"/>
      <c r="L21" s="7"/>
      <c r="M21" s="7"/>
    </row>
    <row r="22" spans="2:13" ht="19.5" customHeight="1" x14ac:dyDescent="0.2">
      <c r="B22" s="34" t="s">
        <v>11</v>
      </c>
      <c r="C22" s="35"/>
      <c r="D22" s="35"/>
      <c r="E22" s="36">
        <f>+E18+E21</f>
        <v>12012.909769999998</v>
      </c>
      <c r="F22" s="37"/>
    </row>
    <row r="23" spans="2:13" s="3" customFormat="1" ht="15" x14ac:dyDescent="0.2">
      <c r="B23" s="31">
        <v>2025</v>
      </c>
      <c r="C23" s="32"/>
      <c r="D23" s="32"/>
      <c r="E23" s="32"/>
      <c r="F23" s="33"/>
      <c r="G23"/>
      <c r="H23" s="7"/>
      <c r="I23" s="7"/>
      <c r="J23" s="7"/>
      <c r="K23" s="7"/>
      <c r="L23" s="7"/>
      <c r="M23" s="7"/>
    </row>
    <row r="24" spans="2:13" s="3" customFormat="1" ht="12.75" customHeight="1" x14ac:dyDescent="0.2">
      <c r="B24" s="9" t="s">
        <v>52</v>
      </c>
      <c r="C24" s="10"/>
      <c r="D24" s="10"/>
      <c r="E24" s="10"/>
      <c r="F24" s="26"/>
      <c r="G24"/>
      <c r="H24" s="7"/>
      <c r="I24" s="7"/>
      <c r="J24" s="7"/>
      <c r="K24" s="7"/>
      <c r="L24" s="7"/>
      <c r="M24" s="7"/>
    </row>
    <row r="25" spans="2:13" s="3" customFormat="1" ht="19.5" customHeight="1" x14ac:dyDescent="0.2">
      <c r="B25" s="13" t="s">
        <v>57</v>
      </c>
      <c r="C25" s="25" t="s">
        <v>47</v>
      </c>
      <c r="D25" s="15">
        <v>45681</v>
      </c>
      <c r="E25" s="11">
        <v>47.498919999999998</v>
      </c>
      <c r="F25" s="14">
        <v>192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13" t="s">
        <v>58</v>
      </c>
      <c r="C26" s="25" t="s">
        <v>47</v>
      </c>
      <c r="D26" s="15">
        <v>45681</v>
      </c>
      <c r="E26" s="11">
        <v>18.962040000000002</v>
      </c>
      <c r="F26" s="14">
        <v>31</v>
      </c>
      <c r="G26"/>
      <c r="H26" s="7"/>
      <c r="I26" s="7"/>
      <c r="J26" s="7"/>
      <c r="K26" s="7"/>
      <c r="L26" s="7"/>
      <c r="M26" s="7"/>
    </row>
    <row r="27" spans="2:13" s="3" customFormat="1" ht="19.5" customHeight="1" x14ac:dyDescent="0.2">
      <c r="B27" s="27" t="s">
        <v>53</v>
      </c>
      <c r="C27" s="28"/>
      <c r="D27" s="28"/>
      <c r="E27" s="29">
        <f>SUM(E25:E26)</f>
        <v>66.46096</v>
      </c>
      <c r="F27" s="30"/>
      <c r="G27"/>
      <c r="H27" s="7"/>
      <c r="I27" s="7"/>
      <c r="J27" s="7"/>
      <c r="K27" s="7"/>
      <c r="L27" s="7"/>
      <c r="M27" s="7"/>
    </row>
    <row r="28" spans="2:13" s="3" customFormat="1" ht="12.75" customHeight="1" x14ac:dyDescent="0.2">
      <c r="B28" s="9" t="s">
        <v>59</v>
      </c>
      <c r="C28" s="10"/>
      <c r="D28" s="10"/>
      <c r="E28" s="10"/>
      <c r="F28" s="26"/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13" t="s">
        <v>35</v>
      </c>
      <c r="C29" s="25" t="s">
        <v>50</v>
      </c>
      <c r="D29" s="15">
        <v>45713</v>
      </c>
      <c r="E29" s="11">
        <v>980.48072999999999</v>
      </c>
      <c r="F29" s="14">
        <v>11283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2">
      <c r="B30" s="13" t="s">
        <v>36</v>
      </c>
      <c r="C30" s="25" t="s">
        <v>50</v>
      </c>
      <c r="D30" s="15">
        <v>45713</v>
      </c>
      <c r="E30" s="11">
        <v>28.571349999999999</v>
      </c>
      <c r="F30" s="14">
        <v>97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13" t="s">
        <v>37</v>
      </c>
      <c r="C31" s="25" t="s">
        <v>50</v>
      </c>
      <c r="D31" s="15">
        <v>45713</v>
      </c>
      <c r="E31" s="11">
        <v>7.9241200000000003</v>
      </c>
      <c r="F31" s="14">
        <v>4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13" t="s">
        <v>38</v>
      </c>
      <c r="C32" s="25" t="s">
        <v>50</v>
      </c>
      <c r="D32" s="15">
        <v>45713</v>
      </c>
      <c r="E32" s="52">
        <v>9.5999999999999992E-3</v>
      </c>
      <c r="F32" s="14" t="s">
        <v>29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13" t="s">
        <v>39</v>
      </c>
      <c r="C33" s="25" t="s">
        <v>50</v>
      </c>
      <c r="D33" s="15">
        <v>45713</v>
      </c>
      <c r="E33" s="11">
        <v>32.813900000000004</v>
      </c>
      <c r="F33" s="14">
        <v>660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13" t="s">
        <v>40</v>
      </c>
      <c r="C34" s="25" t="s">
        <v>50</v>
      </c>
      <c r="D34" s="15">
        <v>45713</v>
      </c>
      <c r="E34" s="11">
        <v>16.954229999999999</v>
      </c>
      <c r="F34" s="14">
        <v>119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13" t="s">
        <v>41</v>
      </c>
      <c r="C35" s="25" t="s">
        <v>50</v>
      </c>
      <c r="D35" s="15">
        <v>45713</v>
      </c>
      <c r="E35" s="11">
        <v>7.9366499999999993</v>
      </c>
      <c r="F35" s="14">
        <v>56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13" t="s">
        <v>42</v>
      </c>
      <c r="C36" s="25" t="s">
        <v>50</v>
      </c>
      <c r="D36" s="15">
        <v>45713</v>
      </c>
      <c r="E36" s="51">
        <v>0.88766</v>
      </c>
      <c r="F36" s="14">
        <v>14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13" t="s">
        <v>43</v>
      </c>
      <c r="C37" s="25" t="s">
        <v>50</v>
      </c>
      <c r="D37" s="15">
        <v>45713</v>
      </c>
      <c r="E37" s="51">
        <v>0.84033000000000002</v>
      </c>
      <c r="F37" s="14">
        <v>18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2">
      <c r="B38" s="13" t="s">
        <v>61</v>
      </c>
      <c r="C38" s="25" t="s">
        <v>30</v>
      </c>
      <c r="D38" s="15">
        <v>45713</v>
      </c>
      <c r="E38" s="11">
        <v>471.03</v>
      </c>
      <c r="F38" s="14">
        <v>18</v>
      </c>
      <c r="G38"/>
      <c r="H38" s="7"/>
      <c r="I38" s="7"/>
      <c r="J38" s="7"/>
      <c r="K38" s="7"/>
      <c r="L38" s="7"/>
      <c r="M38" s="7"/>
    </row>
    <row r="39" spans="2:13" s="3" customFormat="1" ht="24.75" customHeight="1" x14ac:dyDescent="0.2">
      <c r="B39" s="13" t="s">
        <v>63</v>
      </c>
      <c r="C39" s="25" t="s">
        <v>30</v>
      </c>
      <c r="D39" s="15">
        <v>45713</v>
      </c>
      <c r="E39" s="11">
        <v>28.187999999999999</v>
      </c>
      <c r="F39" s="14" t="s">
        <v>29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2">
      <c r="B40" s="13" t="s">
        <v>62</v>
      </c>
      <c r="C40" s="25" t="s">
        <v>47</v>
      </c>
      <c r="D40" s="15">
        <v>45713</v>
      </c>
      <c r="E40" s="11">
        <v>5817.5277999999998</v>
      </c>
      <c r="F40" s="14">
        <v>2571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2">
      <c r="B41" s="27" t="s">
        <v>60</v>
      </c>
      <c r="C41" s="28"/>
      <c r="D41" s="28"/>
      <c r="E41" s="29">
        <f>SUM(E29:E40)</f>
        <v>7393.1643700000004</v>
      </c>
      <c r="F41" s="30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2">
      <c r="B42" s="9" t="s">
        <v>65</v>
      </c>
      <c r="C42" s="10"/>
      <c r="D42" s="10"/>
      <c r="E42" s="10"/>
      <c r="F42" s="26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13" t="s">
        <v>35</v>
      </c>
      <c r="C43" s="25" t="s">
        <v>50</v>
      </c>
      <c r="D43" s="15">
        <v>45741</v>
      </c>
      <c r="E43" s="11">
        <v>36.798540000000003</v>
      </c>
      <c r="F43" s="14">
        <v>567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2">
      <c r="B44" s="13" t="s">
        <v>36</v>
      </c>
      <c r="C44" s="25" t="s">
        <v>50</v>
      </c>
      <c r="D44" s="15">
        <v>45741</v>
      </c>
      <c r="E44" s="11">
        <v>1.05</v>
      </c>
      <c r="F44" s="14">
        <v>4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2">
      <c r="B45" s="13" t="s">
        <v>37</v>
      </c>
      <c r="C45" s="25" t="s">
        <v>50</v>
      </c>
      <c r="D45" s="15">
        <v>45741</v>
      </c>
      <c r="E45" s="51">
        <v>0.69899999999999995</v>
      </c>
      <c r="F45" s="14" t="s">
        <v>29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2">
      <c r="B46" s="13" t="s">
        <v>38</v>
      </c>
      <c r="C46" s="25" t="s">
        <v>50</v>
      </c>
      <c r="D46" s="15">
        <v>45741</v>
      </c>
      <c r="E46" s="52">
        <v>0.03</v>
      </c>
      <c r="F46" s="14" t="s">
        <v>29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2">
      <c r="B47" s="13" t="s">
        <v>39</v>
      </c>
      <c r="C47" s="25" t="s">
        <v>50</v>
      </c>
      <c r="D47" s="15">
        <v>45741</v>
      </c>
      <c r="E47" s="11">
        <v>2.0229400000000002</v>
      </c>
      <c r="F47" s="14">
        <v>45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13" t="s">
        <v>40</v>
      </c>
      <c r="C48" s="25" t="s">
        <v>50</v>
      </c>
      <c r="D48" s="15">
        <v>45741</v>
      </c>
      <c r="E48" s="11">
        <v>3.7284999999999999</v>
      </c>
      <c r="F48" s="14" t="s">
        <v>29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2">
      <c r="B49" s="13" t="s">
        <v>42</v>
      </c>
      <c r="C49" s="25" t="s">
        <v>50</v>
      </c>
      <c r="D49" s="15">
        <v>45741</v>
      </c>
      <c r="E49" s="51">
        <v>8.8270000000000001E-2</v>
      </c>
      <c r="F49" s="14" t="s">
        <v>29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2">
      <c r="B50" s="13" t="s">
        <v>43</v>
      </c>
      <c r="C50" s="25" t="s">
        <v>50</v>
      </c>
      <c r="D50" s="15">
        <v>45741</v>
      </c>
      <c r="E50" s="51">
        <v>0.12261</v>
      </c>
      <c r="F50" s="14">
        <v>4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2">
      <c r="B51" s="13" t="s">
        <v>44</v>
      </c>
      <c r="C51" s="25" t="s">
        <v>50</v>
      </c>
      <c r="D51" s="15">
        <v>45741</v>
      </c>
      <c r="E51" s="51">
        <v>5.7369999999999997E-2</v>
      </c>
      <c r="F51" s="14" t="s">
        <v>29</v>
      </c>
      <c r="G51"/>
      <c r="H51" s="7"/>
      <c r="I51" s="7"/>
      <c r="J51" s="7"/>
      <c r="K51" s="7"/>
      <c r="L51" s="7"/>
      <c r="M51" s="7"/>
    </row>
    <row r="52" spans="2:13" s="3" customFormat="1" ht="19.5" customHeight="1" x14ac:dyDescent="0.2">
      <c r="B52" s="27" t="s">
        <v>66</v>
      </c>
      <c r="C52" s="28"/>
      <c r="D52" s="28"/>
      <c r="E52" s="29">
        <f>SUM(E43:E51)</f>
        <v>44.597229999999996</v>
      </c>
      <c r="F52" s="30"/>
      <c r="G52"/>
      <c r="H52" s="7"/>
      <c r="I52" s="7"/>
      <c r="J52" s="7"/>
      <c r="K52" s="7"/>
      <c r="L52" s="7"/>
      <c r="M52" s="7"/>
    </row>
    <row r="53" spans="2:13" s="3" customFormat="1" ht="12.75" customHeight="1" x14ac:dyDescent="0.2">
      <c r="B53" s="9" t="s">
        <v>69</v>
      </c>
      <c r="C53" s="10"/>
      <c r="D53" s="10"/>
      <c r="E53" s="10"/>
      <c r="F53" s="26"/>
      <c r="G53"/>
      <c r="H53" s="7"/>
      <c r="I53" s="7"/>
      <c r="J53" s="7"/>
      <c r="K53" s="7"/>
      <c r="L53" s="7"/>
      <c r="M53" s="7"/>
    </row>
    <row r="54" spans="2:13" s="3" customFormat="1" ht="19.5" customHeight="1" x14ac:dyDescent="0.2">
      <c r="B54" s="13" t="s">
        <v>71</v>
      </c>
      <c r="C54" s="25" t="s">
        <v>30</v>
      </c>
      <c r="D54" s="15">
        <v>45771</v>
      </c>
      <c r="E54" s="11">
        <v>105.31302000000001</v>
      </c>
      <c r="F54" s="14">
        <v>6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2">
      <c r="B55" s="13" t="s">
        <v>72</v>
      </c>
      <c r="C55" s="25" t="s">
        <v>47</v>
      </c>
      <c r="D55" s="15">
        <v>45771</v>
      </c>
      <c r="E55" s="11">
        <v>94.99906</v>
      </c>
      <c r="F55" s="14" t="s">
        <v>29</v>
      </c>
      <c r="G55"/>
      <c r="H55" s="7"/>
      <c r="I55" s="7"/>
      <c r="J55" s="7"/>
      <c r="K55" s="7"/>
      <c r="L55" s="7"/>
      <c r="M55" s="7"/>
    </row>
    <row r="56" spans="2:13" s="3" customFormat="1" ht="19.5" customHeight="1" x14ac:dyDescent="0.2">
      <c r="B56" s="13" t="s">
        <v>73</v>
      </c>
      <c r="C56" s="25" t="s">
        <v>74</v>
      </c>
      <c r="D56" s="15">
        <v>45771</v>
      </c>
      <c r="E56" s="11">
        <v>16.070399999999999</v>
      </c>
      <c r="F56" s="14" t="s">
        <v>29</v>
      </c>
      <c r="G56"/>
      <c r="H56" s="7"/>
      <c r="I56" s="7"/>
      <c r="J56" s="7"/>
      <c r="K56" s="7"/>
      <c r="L56" s="7"/>
      <c r="M56" s="7"/>
    </row>
    <row r="57" spans="2:13" s="3" customFormat="1" ht="19.5" customHeight="1" x14ac:dyDescent="0.2">
      <c r="B57" s="13" t="s">
        <v>75</v>
      </c>
      <c r="C57" s="25" t="s">
        <v>30</v>
      </c>
      <c r="D57" s="15">
        <v>45771</v>
      </c>
      <c r="E57" s="41">
        <v>317.77747999999997</v>
      </c>
      <c r="F57" s="14">
        <v>8</v>
      </c>
      <c r="G57"/>
      <c r="H57" s="7"/>
      <c r="I57" s="7"/>
      <c r="J57" s="7"/>
      <c r="K57" s="7"/>
      <c r="L57" s="7"/>
      <c r="M57" s="7"/>
    </row>
    <row r="58" spans="2:13" s="3" customFormat="1" ht="19.5" customHeight="1" x14ac:dyDescent="0.2">
      <c r="B58" s="27" t="s">
        <v>70</v>
      </c>
      <c r="C58" s="28"/>
      <c r="D58" s="28"/>
      <c r="E58" s="29">
        <f>SUM(E54:E57)</f>
        <v>534.15995999999996</v>
      </c>
      <c r="F58" s="30"/>
      <c r="G58"/>
      <c r="H58" s="7"/>
      <c r="I58" s="7"/>
      <c r="J58" s="7"/>
      <c r="K58" s="7"/>
      <c r="L58" s="7"/>
      <c r="M58" s="7"/>
    </row>
    <row r="59" spans="2:13" s="3" customFormat="1" ht="12.75" customHeight="1" x14ac:dyDescent="0.2">
      <c r="B59" s="9" t="s">
        <v>78</v>
      </c>
      <c r="C59" s="10"/>
      <c r="D59" s="10"/>
      <c r="E59" s="10"/>
      <c r="F59" s="26"/>
      <c r="G59"/>
      <c r="H59" s="7"/>
      <c r="I59" s="7"/>
      <c r="J59" s="7"/>
      <c r="K59" s="7"/>
      <c r="L59" s="7"/>
      <c r="M59" s="7"/>
    </row>
    <row r="60" spans="2:13" s="3" customFormat="1" ht="23.25" customHeight="1" x14ac:dyDescent="0.2">
      <c r="B60" s="13" t="s">
        <v>63</v>
      </c>
      <c r="C60" s="25" t="s">
        <v>30</v>
      </c>
      <c r="D60" s="15">
        <v>45800</v>
      </c>
      <c r="E60" s="11">
        <v>186.32499999999999</v>
      </c>
      <c r="F60" s="14" t="s">
        <v>29</v>
      </c>
      <c r="G60"/>
      <c r="H60" s="7"/>
      <c r="I60" s="7"/>
      <c r="J60" s="7"/>
      <c r="K60" s="7"/>
      <c r="L60" s="7"/>
      <c r="M60" s="7"/>
    </row>
    <row r="61" spans="2:13" s="3" customFormat="1" ht="19.5" customHeight="1" x14ac:dyDescent="0.2">
      <c r="B61" s="13" t="s">
        <v>35</v>
      </c>
      <c r="C61" s="25" t="s">
        <v>50</v>
      </c>
      <c r="D61" s="15">
        <v>45800</v>
      </c>
      <c r="E61" s="11">
        <v>9.4625000000000004</v>
      </c>
      <c r="F61" s="14">
        <v>78</v>
      </c>
      <c r="G61"/>
      <c r="H61" s="7"/>
      <c r="I61" s="7"/>
      <c r="J61" s="7"/>
      <c r="K61" s="7"/>
      <c r="L61" s="7"/>
      <c r="M61" s="7"/>
    </row>
    <row r="62" spans="2:13" s="3" customFormat="1" ht="19.5" customHeight="1" x14ac:dyDescent="0.2">
      <c r="B62" s="13" t="s">
        <v>80</v>
      </c>
      <c r="C62" s="25" t="s">
        <v>30</v>
      </c>
      <c r="D62" s="15">
        <v>45800</v>
      </c>
      <c r="E62" s="11">
        <v>199.9992</v>
      </c>
      <c r="F62" s="14" t="s">
        <v>29</v>
      </c>
      <c r="G62"/>
      <c r="H62" s="7"/>
      <c r="I62" s="7"/>
      <c r="J62" s="7"/>
      <c r="K62" s="7"/>
      <c r="L62" s="7"/>
      <c r="M62" s="7"/>
    </row>
    <row r="63" spans="2:13" s="3" customFormat="1" ht="19.5" customHeight="1" x14ac:dyDescent="0.2">
      <c r="B63" s="13" t="s">
        <v>81</v>
      </c>
      <c r="C63" s="25" t="s">
        <v>30</v>
      </c>
      <c r="D63" s="15">
        <v>45800</v>
      </c>
      <c r="E63" s="11">
        <v>139.99821</v>
      </c>
      <c r="F63" s="14" t="s">
        <v>29</v>
      </c>
      <c r="G63"/>
      <c r="H63" s="7"/>
      <c r="I63" s="7"/>
      <c r="J63" s="7"/>
      <c r="K63" s="7"/>
      <c r="L63" s="7"/>
      <c r="M63" s="7"/>
    </row>
    <row r="64" spans="2:13" s="3" customFormat="1" ht="19.5" customHeight="1" x14ac:dyDescent="0.2">
      <c r="B64" s="27" t="s">
        <v>79</v>
      </c>
      <c r="C64" s="28"/>
      <c r="D64" s="28"/>
      <c r="E64" s="29">
        <f>SUM(E60:E63)</f>
        <v>535.78490999999997</v>
      </c>
      <c r="F64" s="30"/>
      <c r="G64"/>
      <c r="H64" s="7"/>
      <c r="I64" s="7"/>
      <c r="J64" s="7"/>
      <c r="K64" s="7"/>
      <c r="L64" s="7"/>
      <c r="M64" s="7"/>
    </row>
    <row r="65" spans="2:13" s="3" customFormat="1" ht="12.75" customHeight="1" x14ac:dyDescent="0.2">
      <c r="B65" s="9" t="s">
        <v>88</v>
      </c>
      <c r="C65" s="59"/>
      <c r="D65" s="10"/>
      <c r="E65" s="55"/>
      <c r="F65" s="56"/>
      <c r="G65"/>
      <c r="H65" s="7"/>
      <c r="I65" s="7"/>
      <c r="J65" s="7"/>
      <c r="K65" s="7"/>
      <c r="L65" s="7"/>
      <c r="M65" s="7"/>
    </row>
    <row r="66" spans="2:13" s="3" customFormat="1" ht="24.75" customHeight="1" x14ac:dyDescent="0.2">
      <c r="B66" s="13" t="s">
        <v>63</v>
      </c>
      <c r="C66" s="25" t="s">
        <v>30</v>
      </c>
      <c r="D66" s="15">
        <v>45821</v>
      </c>
      <c r="E66" s="41">
        <v>1.5369999999999999</v>
      </c>
      <c r="F66" s="57" t="s">
        <v>29</v>
      </c>
      <c r="G66" s="60"/>
      <c r="H66" s="50"/>
      <c r="I66" s="7"/>
      <c r="J66" s="7"/>
      <c r="K66" s="7"/>
      <c r="L66" s="7"/>
      <c r="M66" s="7"/>
    </row>
    <row r="67" spans="2:13" s="3" customFormat="1" ht="19.5" customHeight="1" x14ac:dyDescent="0.2">
      <c r="B67" s="13" t="s">
        <v>35</v>
      </c>
      <c r="C67" s="25" t="s">
        <v>50</v>
      </c>
      <c r="D67" s="15">
        <v>45833</v>
      </c>
      <c r="E67" s="11">
        <v>0.53700000000000003</v>
      </c>
      <c r="F67" s="14">
        <v>6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2">
      <c r="B68" s="13" t="s">
        <v>45</v>
      </c>
      <c r="C68" s="25" t="s">
        <v>90</v>
      </c>
      <c r="D68" s="15">
        <v>45833</v>
      </c>
      <c r="E68" s="11">
        <v>297.06914</v>
      </c>
      <c r="F68" s="12">
        <v>12046</v>
      </c>
      <c r="G68"/>
      <c r="H68" s="50"/>
      <c r="I68" s="7"/>
      <c r="J68" s="7"/>
      <c r="K68" s="7"/>
      <c r="L68" s="7"/>
      <c r="M68" s="7"/>
    </row>
    <row r="69" spans="2:13" s="3" customFormat="1" ht="19.5" customHeight="1" x14ac:dyDescent="0.2">
      <c r="B69" s="13" t="s">
        <v>46</v>
      </c>
      <c r="C69" s="25" t="s">
        <v>90</v>
      </c>
      <c r="D69" s="15">
        <v>45833</v>
      </c>
      <c r="E69" s="11">
        <v>76.499399999999994</v>
      </c>
      <c r="F69" s="12">
        <v>5</v>
      </c>
      <c r="G69"/>
      <c r="H69" s="7"/>
      <c r="I69" s="7"/>
      <c r="J69" s="7"/>
      <c r="K69" s="7"/>
      <c r="L69" s="7"/>
      <c r="M69" s="7"/>
    </row>
    <row r="70" spans="2:13" s="3" customFormat="1" ht="19.5" customHeight="1" x14ac:dyDescent="0.2">
      <c r="B70" s="13" t="s">
        <v>91</v>
      </c>
      <c r="C70" s="25" t="s">
        <v>30</v>
      </c>
      <c r="D70" s="15">
        <v>45833</v>
      </c>
      <c r="E70" s="11">
        <v>51.782400000000003</v>
      </c>
      <c r="F70" s="14" t="s">
        <v>29</v>
      </c>
      <c r="G70"/>
      <c r="H70" s="50"/>
      <c r="I70" s="7"/>
      <c r="J70" s="7"/>
      <c r="K70" s="7"/>
      <c r="L70" s="7"/>
      <c r="M70" s="7"/>
    </row>
    <row r="71" spans="2:13" s="3" customFormat="1" ht="19.5" customHeight="1" x14ac:dyDescent="0.2">
      <c r="B71" s="13" t="s">
        <v>72</v>
      </c>
      <c r="C71" s="25" t="s">
        <v>90</v>
      </c>
      <c r="D71" s="15">
        <v>45833</v>
      </c>
      <c r="E71" s="11">
        <v>4.9999500000000001</v>
      </c>
      <c r="F71" s="14" t="s">
        <v>29</v>
      </c>
      <c r="G71"/>
      <c r="H71" s="7"/>
      <c r="I71" s="7"/>
      <c r="J71" s="7"/>
      <c r="K71" s="7"/>
      <c r="L71" s="7"/>
      <c r="M71" s="7"/>
    </row>
    <row r="72" spans="2:13" s="3" customFormat="1" ht="19.5" customHeight="1" x14ac:dyDescent="0.2">
      <c r="B72" s="13" t="s">
        <v>92</v>
      </c>
      <c r="C72" s="25" t="s">
        <v>30</v>
      </c>
      <c r="D72" s="15">
        <v>45833</v>
      </c>
      <c r="E72" s="11">
        <v>18.8</v>
      </c>
      <c r="F72" s="12">
        <v>5</v>
      </c>
      <c r="G72"/>
      <c r="H72" s="50"/>
      <c r="I72" s="7"/>
      <c r="J72" s="7"/>
      <c r="K72" s="7"/>
      <c r="L72" s="7"/>
      <c r="M72" s="7"/>
    </row>
    <row r="73" spans="2:13" s="3" customFormat="1" ht="19.5" customHeight="1" x14ac:dyDescent="0.2">
      <c r="B73" s="13" t="s">
        <v>93</v>
      </c>
      <c r="C73" s="25" t="s">
        <v>30</v>
      </c>
      <c r="D73" s="15">
        <v>45833</v>
      </c>
      <c r="E73" s="11">
        <v>527.1420700000001</v>
      </c>
      <c r="F73" s="14">
        <v>395</v>
      </c>
      <c r="G73"/>
      <c r="H73" s="7"/>
      <c r="I73" s="7"/>
      <c r="J73" s="7"/>
      <c r="K73" s="7"/>
      <c r="L73" s="7"/>
      <c r="M73" s="7"/>
    </row>
    <row r="74" spans="2:13" s="3" customFormat="1" ht="19.5" customHeight="1" x14ac:dyDescent="0.2">
      <c r="B74" s="13" t="s">
        <v>94</v>
      </c>
      <c r="C74" s="25" t="s">
        <v>30</v>
      </c>
      <c r="D74" s="15">
        <v>45833</v>
      </c>
      <c r="E74" s="11">
        <v>3.8959999999999999</v>
      </c>
      <c r="F74" s="14" t="s">
        <v>29</v>
      </c>
      <c r="G74"/>
      <c r="H74" s="50"/>
      <c r="I74" s="7"/>
      <c r="J74" s="7"/>
      <c r="K74" s="7"/>
      <c r="L74" s="7"/>
      <c r="M74" s="7"/>
    </row>
    <row r="75" spans="2:13" s="3" customFormat="1" ht="19.5" customHeight="1" x14ac:dyDescent="0.2">
      <c r="B75" s="13" t="s">
        <v>73</v>
      </c>
      <c r="C75" s="25" t="s">
        <v>90</v>
      </c>
      <c r="D75" s="15">
        <v>45833</v>
      </c>
      <c r="E75" s="11">
        <v>1.7855999999999999</v>
      </c>
      <c r="F75" s="14" t="s">
        <v>29</v>
      </c>
      <c r="G75"/>
      <c r="H75" s="7"/>
      <c r="I75" s="7"/>
      <c r="J75" s="7"/>
      <c r="K75" s="7"/>
      <c r="L75" s="7"/>
      <c r="M75" s="7"/>
    </row>
    <row r="76" spans="2:13" s="3" customFormat="1" ht="19.5" customHeight="1" x14ac:dyDescent="0.2">
      <c r="B76" s="13" t="s">
        <v>57</v>
      </c>
      <c r="C76" s="25" t="s">
        <v>90</v>
      </c>
      <c r="D76" s="15">
        <v>45833</v>
      </c>
      <c r="E76" s="41">
        <v>2.4082800000000004</v>
      </c>
      <c r="F76" s="57">
        <v>185</v>
      </c>
      <c r="G76" s="60"/>
      <c r="H76" s="50"/>
      <c r="I76" s="7"/>
      <c r="J76" s="7"/>
      <c r="K76" s="7"/>
      <c r="L76" s="7"/>
      <c r="M76" s="7"/>
    </row>
    <row r="77" spans="2:13" s="3" customFormat="1" ht="19.5" customHeight="1" x14ac:dyDescent="0.2">
      <c r="B77" s="13" t="s">
        <v>58</v>
      </c>
      <c r="C77" s="25" t="s">
        <v>90</v>
      </c>
      <c r="D77" s="15">
        <v>45833</v>
      </c>
      <c r="E77" s="41">
        <v>0.998</v>
      </c>
      <c r="F77" s="57">
        <v>31</v>
      </c>
      <c r="G77" s="61"/>
      <c r="H77" s="7"/>
      <c r="I77" s="7"/>
      <c r="J77" s="7"/>
      <c r="K77" s="7"/>
      <c r="L77" s="7"/>
      <c r="M77" s="7"/>
    </row>
    <row r="78" spans="2:13" s="3" customFormat="1" ht="19.5" customHeight="1" x14ac:dyDescent="0.2">
      <c r="B78" s="13" t="s">
        <v>95</v>
      </c>
      <c r="C78" s="62" t="s">
        <v>30</v>
      </c>
      <c r="D78" s="15">
        <v>45833</v>
      </c>
      <c r="E78" s="63">
        <v>219.45255</v>
      </c>
      <c r="F78" s="64">
        <v>845</v>
      </c>
      <c r="G78"/>
      <c r="H78" s="50"/>
      <c r="I78" s="7"/>
      <c r="J78" s="7"/>
      <c r="K78" s="7"/>
      <c r="L78" s="7"/>
      <c r="M78" s="7"/>
    </row>
    <row r="79" spans="2:13" s="3" customFormat="1" ht="19.5" customHeight="1" x14ac:dyDescent="0.2">
      <c r="B79" s="13" t="s">
        <v>96</v>
      </c>
      <c r="C79" s="62" t="s">
        <v>30</v>
      </c>
      <c r="D79" s="15">
        <v>45833</v>
      </c>
      <c r="E79" s="63">
        <v>169.90715</v>
      </c>
      <c r="F79" s="64">
        <v>15</v>
      </c>
      <c r="G79"/>
      <c r="H79" s="7"/>
      <c r="I79" s="7"/>
      <c r="J79" s="7"/>
      <c r="K79" s="7"/>
      <c r="L79" s="7"/>
      <c r="M79" s="7"/>
    </row>
    <row r="80" spans="2:13" s="3" customFormat="1" ht="19.5" customHeight="1" x14ac:dyDescent="0.2">
      <c r="B80" s="13" t="s">
        <v>62</v>
      </c>
      <c r="C80" s="54" t="s">
        <v>90</v>
      </c>
      <c r="D80" s="15">
        <v>45833</v>
      </c>
      <c r="E80" s="41">
        <v>1150.7152900000001</v>
      </c>
      <c r="F80" s="58">
        <v>2806</v>
      </c>
      <c r="G80"/>
      <c r="H80" s="50"/>
      <c r="I80" s="7"/>
      <c r="J80" s="7"/>
      <c r="K80" s="7"/>
      <c r="L80" s="7"/>
      <c r="M80" s="7"/>
    </row>
    <row r="81" spans="2:13" s="3" customFormat="1" ht="23.25" customHeight="1" x14ac:dyDescent="0.2">
      <c r="B81" s="13" t="s">
        <v>97</v>
      </c>
      <c r="C81" s="54" t="s">
        <v>30</v>
      </c>
      <c r="D81" s="15">
        <v>45833</v>
      </c>
      <c r="E81" s="41">
        <v>25.817</v>
      </c>
      <c r="F81" s="57" t="s">
        <v>29</v>
      </c>
      <c r="G81"/>
      <c r="H81" s="7"/>
      <c r="I81" s="7"/>
      <c r="J81" s="7"/>
      <c r="K81" s="7"/>
      <c r="L81" s="7"/>
      <c r="M81" s="7"/>
    </row>
    <row r="82" spans="2:13" s="3" customFormat="1" ht="19.5" customHeight="1" x14ac:dyDescent="0.2">
      <c r="B82" s="13" t="s">
        <v>98</v>
      </c>
      <c r="C82" s="25" t="s">
        <v>30</v>
      </c>
      <c r="D82" s="15">
        <v>45833</v>
      </c>
      <c r="E82" s="41">
        <v>729.02717999999993</v>
      </c>
      <c r="F82" s="57">
        <v>15</v>
      </c>
      <c r="G82"/>
      <c r="H82" s="50"/>
      <c r="I82" s="7"/>
      <c r="J82" s="7"/>
      <c r="K82" s="7"/>
      <c r="L82" s="7"/>
      <c r="M82" s="7"/>
    </row>
    <row r="83" spans="2:13" s="3" customFormat="1" ht="23.25" customHeight="1" x14ac:dyDescent="0.2">
      <c r="B83" s="13" t="s">
        <v>99</v>
      </c>
      <c r="C83" s="54" t="s">
        <v>30</v>
      </c>
      <c r="D83" s="15">
        <v>45833</v>
      </c>
      <c r="E83" s="41">
        <v>749.99063999999998</v>
      </c>
      <c r="F83" s="57">
        <v>212</v>
      </c>
      <c r="G83" s="61"/>
      <c r="H83" s="50"/>
      <c r="I83" s="39"/>
      <c r="J83" s="7"/>
      <c r="K83" s="7"/>
      <c r="L83" s="7"/>
      <c r="M83" s="7"/>
    </row>
    <row r="84" spans="2:13" s="3" customFormat="1" ht="19.5" customHeight="1" x14ac:dyDescent="0.2">
      <c r="B84" s="27" t="s">
        <v>89</v>
      </c>
      <c r="C84" s="28"/>
      <c r="D84" s="28"/>
      <c r="E84" s="29">
        <f>SUM(E66:E83)</f>
        <v>4032.3646500000004</v>
      </c>
      <c r="F84" s="30"/>
      <c r="G84"/>
      <c r="H84" s="7"/>
      <c r="I84" s="7"/>
      <c r="J84" s="7"/>
      <c r="K84" s="7"/>
      <c r="L84" s="7"/>
      <c r="M84" s="7"/>
    </row>
    <row r="85" spans="2:13" s="3" customFormat="1" ht="12.75" customHeight="1" x14ac:dyDescent="0.2">
      <c r="B85" s="9" t="s">
        <v>106</v>
      </c>
      <c r="C85" s="59"/>
      <c r="D85" s="10"/>
      <c r="E85" s="55"/>
      <c r="F85" s="56"/>
      <c r="G85"/>
      <c r="H85" s="7"/>
      <c r="I85" s="7"/>
      <c r="J85" s="7"/>
      <c r="K85" s="7"/>
      <c r="L85" s="7"/>
      <c r="M85" s="7"/>
    </row>
    <row r="86" spans="2:13" s="3" customFormat="1" ht="19.5" customHeight="1" x14ac:dyDescent="0.2">
      <c r="B86" s="13" t="s">
        <v>38</v>
      </c>
      <c r="C86" s="62" t="s">
        <v>50</v>
      </c>
      <c r="D86" s="15">
        <v>45863</v>
      </c>
      <c r="E86" s="67">
        <v>0.28920000000000001</v>
      </c>
      <c r="F86" s="64" t="s">
        <v>29</v>
      </c>
      <c r="G86"/>
      <c r="H86" s="7"/>
      <c r="I86" s="7"/>
      <c r="J86" s="7"/>
      <c r="K86" s="7"/>
      <c r="L86" s="7"/>
      <c r="M86" s="7"/>
    </row>
    <row r="87" spans="2:13" s="3" customFormat="1" ht="19.5" customHeight="1" x14ac:dyDescent="0.2">
      <c r="B87" s="13" t="s">
        <v>39</v>
      </c>
      <c r="C87" s="62" t="s">
        <v>50</v>
      </c>
      <c r="D87" s="15">
        <v>45863</v>
      </c>
      <c r="E87" s="63">
        <v>2.6203499999999997</v>
      </c>
      <c r="F87" s="64">
        <v>38</v>
      </c>
      <c r="G87"/>
      <c r="H87" s="7"/>
      <c r="I87" s="7"/>
      <c r="J87" s="7"/>
      <c r="K87" s="7"/>
      <c r="L87" s="7"/>
      <c r="M87" s="7"/>
    </row>
    <row r="88" spans="2:13" s="3" customFormat="1" ht="19.5" customHeight="1" x14ac:dyDescent="0.2">
      <c r="B88" s="13" t="s">
        <v>40</v>
      </c>
      <c r="C88" s="62" t="s">
        <v>50</v>
      </c>
      <c r="D88" s="15">
        <v>45863</v>
      </c>
      <c r="E88" s="63">
        <v>1.8931000000000002</v>
      </c>
      <c r="F88" s="64">
        <v>9</v>
      </c>
      <c r="G88"/>
      <c r="H88" s="7"/>
      <c r="I88" s="7"/>
      <c r="J88" s="7"/>
      <c r="K88" s="7"/>
      <c r="L88" s="7"/>
      <c r="M88" s="7"/>
    </row>
    <row r="89" spans="2:13" s="3" customFormat="1" ht="19.5" customHeight="1" x14ac:dyDescent="0.2">
      <c r="B89" s="13" t="s">
        <v>41</v>
      </c>
      <c r="C89" s="62" t="s">
        <v>50</v>
      </c>
      <c r="D89" s="15">
        <v>45863</v>
      </c>
      <c r="E89" s="63">
        <v>0.61199999999999999</v>
      </c>
      <c r="F89" s="64">
        <v>7</v>
      </c>
      <c r="G89"/>
      <c r="H89" s="7"/>
      <c r="I89" s="7"/>
      <c r="J89" s="7"/>
      <c r="K89" s="7"/>
      <c r="L89" s="7"/>
      <c r="M89" s="7"/>
    </row>
    <row r="90" spans="2:13" s="3" customFormat="1" ht="19.5" customHeight="1" x14ac:dyDescent="0.2">
      <c r="B90" s="13" t="s">
        <v>61</v>
      </c>
      <c r="C90" s="62" t="s">
        <v>30</v>
      </c>
      <c r="D90" s="15">
        <v>45863</v>
      </c>
      <c r="E90" s="63">
        <v>274.42500000000001</v>
      </c>
      <c r="F90" s="64">
        <v>8</v>
      </c>
      <c r="G90"/>
      <c r="H90" s="7"/>
      <c r="I90" s="7"/>
      <c r="J90" s="7"/>
      <c r="K90" s="7"/>
      <c r="L90" s="7"/>
      <c r="M90" s="7"/>
    </row>
    <row r="91" spans="2:13" s="3" customFormat="1" ht="19.5" customHeight="1" x14ac:dyDescent="0.2">
      <c r="B91" s="13" t="s">
        <v>93</v>
      </c>
      <c r="C91" s="62" t="s">
        <v>30</v>
      </c>
      <c r="D91" s="15">
        <v>45863</v>
      </c>
      <c r="E91" s="63">
        <v>41.694019999999995</v>
      </c>
      <c r="F91" s="64" t="s">
        <v>29</v>
      </c>
      <c r="G91"/>
      <c r="H91" s="7"/>
      <c r="I91" s="7"/>
      <c r="J91" s="7"/>
      <c r="K91" s="7"/>
      <c r="L91" s="7"/>
      <c r="M91" s="7"/>
    </row>
    <row r="92" spans="2:13" s="3" customFormat="1" ht="19.5" customHeight="1" x14ac:dyDescent="0.2">
      <c r="B92" s="13" t="s">
        <v>57</v>
      </c>
      <c r="C92" s="62" t="s">
        <v>90</v>
      </c>
      <c r="D92" s="15">
        <v>45863</v>
      </c>
      <c r="E92" s="63">
        <v>1.6781400000000002</v>
      </c>
      <c r="F92" s="64">
        <v>8</v>
      </c>
      <c r="G92"/>
      <c r="H92" s="7"/>
      <c r="I92" s="7"/>
      <c r="J92" s="7"/>
      <c r="K92" s="7"/>
      <c r="L92" s="7"/>
      <c r="M92" s="7"/>
    </row>
    <row r="93" spans="2:13" s="3" customFormat="1" ht="19.5" customHeight="1" x14ac:dyDescent="0.2">
      <c r="B93" s="13" t="s">
        <v>95</v>
      </c>
      <c r="C93" s="62" t="s">
        <v>30</v>
      </c>
      <c r="D93" s="15">
        <v>45863</v>
      </c>
      <c r="E93" s="63">
        <v>0.9204199999999999</v>
      </c>
      <c r="F93" s="64" t="s">
        <v>29</v>
      </c>
      <c r="G93"/>
      <c r="H93" s="7"/>
      <c r="I93" s="7"/>
      <c r="J93" s="7"/>
      <c r="K93" s="7"/>
      <c r="L93" s="7"/>
      <c r="M93" s="7"/>
    </row>
    <row r="94" spans="2:13" s="3" customFormat="1" ht="19.5" customHeight="1" x14ac:dyDescent="0.2">
      <c r="B94" s="13" t="s">
        <v>62</v>
      </c>
      <c r="C94" s="62" t="s">
        <v>90</v>
      </c>
      <c r="D94" s="15">
        <v>45863</v>
      </c>
      <c r="E94" s="63">
        <v>0.68611</v>
      </c>
      <c r="F94" s="64" t="s">
        <v>29</v>
      </c>
      <c r="G94"/>
      <c r="H94" s="7"/>
      <c r="I94" s="7"/>
      <c r="J94" s="7"/>
      <c r="K94" s="7"/>
      <c r="L94" s="7"/>
      <c r="M94" s="7"/>
    </row>
    <row r="95" spans="2:13" s="3" customFormat="1" ht="19.5" customHeight="1" x14ac:dyDescent="0.2">
      <c r="B95" s="27" t="s">
        <v>107</v>
      </c>
      <c r="C95" s="28"/>
      <c r="D95" s="28"/>
      <c r="E95" s="29">
        <f>SUM(E86:E94)</f>
        <v>324.81833999999998</v>
      </c>
      <c r="F95" s="30"/>
      <c r="G95"/>
      <c r="H95" s="7"/>
      <c r="I95" s="7"/>
      <c r="J95" s="7"/>
      <c r="K95" s="7"/>
      <c r="L95" s="7"/>
      <c r="M95" s="7"/>
    </row>
    <row r="96" spans="2:13" s="3" customFormat="1" ht="12.75" customHeight="1" x14ac:dyDescent="0.2">
      <c r="B96" s="9" t="s">
        <v>110</v>
      </c>
      <c r="C96" s="59"/>
      <c r="D96" s="10"/>
      <c r="E96" s="55"/>
      <c r="F96" s="56"/>
      <c r="G96"/>
      <c r="H96" s="7"/>
      <c r="I96" s="7"/>
      <c r="J96" s="7"/>
      <c r="K96" s="7"/>
      <c r="L96" s="7"/>
      <c r="M96" s="7"/>
    </row>
    <row r="97" spans="2:13" s="3" customFormat="1" ht="24" customHeight="1" x14ac:dyDescent="0.2">
      <c r="B97" s="13" t="s">
        <v>35</v>
      </c>
      <c r="C97" s="25" t="s">
        <v>50</v>
      </c>
      <c r="D97" s="15">
        <v>45912</v>
      </c>
      <c r="E97" s="41">
        <v>1.1840999999999999</v>
      </c>
      <c r="F97" s="57">
        <v>18</v>
      </c>
      <c r="G97" s="60"/>
      <c r="H97" s="50"/>
      <c r="I97" s="7"/>
      <c r="J97" s="7"/>
      <c r="K97" s="7"/>
      <c r="L97" s="7"/>
      <c r="M97" s="7"/>
    </row>
    <row r="98" spans="2:13" s="3" customFormat="1" ht="19.5" customHeight="1" x14ac:dyDescent="0.2">
      <c r="B98" s="27" t="s">
        <v>111</v>
      </c>
      <c r="C98" s="28"/>
      <c r="D98" s="28"/>
      <c r="E98" s="29">
        <f>SUM(E97:E97)</f>
        <v>1.1840999999999999</v>
      </c>
      <c r="F98" s="30"/>
      <c r="G98"/>
      <c r="H98" s="7"/>
      <c r="I98" s="7"/>
      <c r="J98" s="7"/>
      <c r="K98" s="7"/>
      <c r="L98" s="7"/>
      <c r="M98" s="7"/>
    </row>
    <row r="99" spans="2:13" ht="19.5" customHeight="1" x14ac:dyDescent="0.2">
      <c r="B99" s="34" t="s">
        <v>54</v>
      </c>
      <c r="C99" s="35"/>
      <c r="D99" s="35"/>
      <c r="E99" s="36">
        <f>+E27+E41+E52+E58+E64+E84+E95+E98</f>
        <v>12932.534520000001</v>
      </c>
      <c r="F99" s="37"/>
    </row>
    <row r="100" spans="2:13" s="3" customFormat="1" ht="19.5" customHeight="1" x14ac:dyDescent="0.2">
      <c r="B100" s="31" t="s">
        <v>13</v>
      </c>
      <c r="C100" s="32"/>
      <c r="D100" s="32"/>
      <c r="E100" s="38">
        <f>+E22+E99</f>
        <v>24945.444289999999</v>
      </c>
      <c r="F100" s="33"/>
      <c r="G100"/>
      <c r="H100" s="40"/>
      <c r="I100" s="7"/>
      <c r="J100" s="7"/>
      <c r="K100" s="7"/>
      <c r="L100" s="7"/>
      <c r="M100" s="7"/>
    </row>
    <row r="101" spans="2:13" x14ac:dyDescent="0.2">
      <c r="B101"/>
      <c r="C101"/>
      <c r="D101"/>
      <c r="E101"/>
      <c r="F101"/>
    </row>
    <row r="102" spans="2:13" x14ac:dyDescent="0.2">
      <c r="B102"/>
      <c r="C102"/>
      <c r="D102"/>
      <c r="E102"/>
      <c r="F102"/>
    </row>
    <row r="103" spans="2:13" x14ac:dyDescent="0.2">
      <c r="B103"/>
      <c r="C103"/>
      <c r="D103"/>
      <c r="E103"/>
      <c r="F103"/>
    </row>
    <row r="104" spans="2:13" x14ac:dyDescent="0.2">
      <c r="B104"/>
      <c r="C104"/>
      <c r="D104"/>
      <c r="E104"/>
      <c r="F104"/>
    </row>
    <row r="105" spans="2:13" x14ac:dyDescent="0.2">
      <c r="B105"/>
      <c r="C105"/>
      <c r="D105"/>
      <c r="E105"/>
      <c r="F105"/>
    </row>
    <row r="106" spans="2:13" x14ac:dyDescent="0.2">
      <c r="B106"/>
      <c r="C106"/>
      <c r="D106"/>
      <c r="E106"/>
      <c r="F106"/>
    </row>
    <row r="107" spans="2:13" x14ac:dyDescent="0.2">
      <c r="B107"/>
      <c r="C107"/>
      <c r="D107"/>
      <c r="E107"/>
      <c r="F107"/>
    </row>
    <row r="108" spans="2:13" x14ac:dyDescent="0.2">
      <c r="B108"/>
      <c r="C108"/>
      <c r="D108"/>
      <c r="E108"/>
      <c r="F108"/>
    </row>
    <row r="109" spans="2:13" x14ac:dyDescent="0.2">
      <c r="B109"/>
      <c r="C109"/>
      <c r="D109"/>
      <c r="E109"/>
      <c r="F109"/>
    </row>
    <row r="110" spans="2:13" x14ac:dyDescent="0.2">
      <c r="B110"/>
      <c r="C110"/>
      <c r="D110"/>
      <c r="E110"/>
      <c r="F110"/>
    </row>
    <row r="111" spans="2:13" x14ac:dyDescent="0.2">
      <c r="B111"/>
      <c r="C111"/>
      <c r="D111"/>
      <c r="E111"/>
      <c r="F111"/>
    </row>
    <row r="112" spans="2:13" x14ac:dyDescent="0.2">
      <c r="B112"/>
      <c r="C112"/>
      <c r="D112"/>
      <c r="E112"/>
      <c r="F112"/>
    </row>
    <row r="113" spans="1:6" x14ac:dyDescent="0.2">
      <c r="B113"/>
      <c r="C113"/>
      <c r="D113"/>
      <c r="E113"/>
      <c r="F113"/>
    </row>
    <row r="114" spans="1:6" x14ac:dyDescent="0.2">
      <c r="B114"/>
      <c r="C114"/>
      <c r="D114"/>
      <c r="E114"/>
      <c r="F114"/>
    </row>
    <row r="115" spans="1:6" x14ac:dyDescent="0.2">
      <c r="B115"/>
      <c r="C115"/>
      <c r="D115"/>
      <c r="E115"/>
      <c r="F115"/>
    </row>
    <row r="116" spans="1:6" x14ac:dyDescent="0.2">
      <c r="B116"/>
      <c r="C116"/>
      <c r="D116"/>
      <c r="E116"/>
      <c r="F116"/>
    </row>
    <row r="117" spans="1:6" x14ac:dyDescent="0.2">
      <c r="B117"/>
      <c r="C117"/>
      <c r="D117"/>
      <c r="E117"/>
      <c r="F117"/>
    </row>
    <row r="118" spans="1:6" x14ac:dyDescent="0.2">
      <c r="B118"/>
      <c r="C118"/>
      <c r="D118"/>
      <c r="E118"/>
      <c r="F118"/>
    </row>
    <row r="119" spans="1:6" x14ac:dyDescent="0.2">
      <c r="B119"/>
      <c r="C119"/>
      <c r="D119"/>
      <c r="E119"/>
      <c r="F119"/>
    </row>
    <row r="120" spans="1:6" x14ac:dyDescent="0.2">
      <c r="B120"/>
      <c r="C120"/>
      <c r="D120"/>
      <c r="E120"/>
      <c r="F120"/>
    </row>
    <row r="121" spans="1:6" x14ac:dyDescent="0.2">
      <c r="B121"/>
      <c r="C121"/>
      <c r="D121"/>
      <c r="E121"/>
      <c r="F121"/>
    </row>
    <row r="122" spans="1:6" x14ac:dyDescent="0.2">
      <c r="B122"/>
      <c r="C122"/>
      <c r="D122"/>
      <c r="E122"/>
      <c r="F122"/>
    </row>
    <row r="123" spans="1:6" x14ac:dyDescent="0.2">
      <c r="B123"/>
      <c r="C123"/>
      <c r="D123"/>
      <c r="E123"/>
      <c r="F123"/>
    </row>
    <row r="124" spans="1:6" x14ac:dyDescent="0.2">
      <c r="B124"/>
      <c r="C124"/>
      <c r="D124"/>
      <c r="E124"/>
      <c r="F124"/>
    </row>
    <row r="125" spans="1:6" x14ac:dyDescent="0.2">
      <c r="A125" s="4"/>
      <c r="B125"/>
      <c r="C125"/>
      <c r="D125"/>
      <c r="E125"/>
      <c r="F125"/>
    </row>
    <row r="126" spans="1:6" x14ac:dyDescent="0.2">
      <c r="B126"/>
      <c r="C126"/>
      <c r="D126"/>
      <c r="E126"/>
      <c r="F126"/>
    </row>
    <row r="127" spans="1:6" x14ac:dyDescent="0.2">
      <c r="B127"/>
      <c r="C127"/>
      <c r="D127"/>
      <c r="E127"/>
      <c r="F127"/>
    </row>
    <row r="128" spans="1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</sheetData>
  <conditionalFormatting sqref="B58:D58">
    <cfRule type="expression" dxfId="8" priority="8">
      <formula>AND($E58="(em branco)",TODAY()&gt;$D58)</formula>
    </cfRule>
  </conditionalFormatting>
  <conditionalFormatting sqref="F6:F22 F24:F233">
    <cfRule type="expression" dxfId="7" priority="15">
      <formula>AND(ISBLANK($F6)=FALSE(),$F6&lt;=3)</formula>
    </cfRule>
  </conditionalFormatting>
  <conditionalFormatting sqref="F53">
    <cfRule type="expression" dxfId="6" priority="9">
      <formula>AND(ISBLANK(#REF!)=FALSE(),#REF!&lt;=3)</formula>
    </cfRule>
  </conditionalFormatting>
  <conditionalFormatting sqref="F58">
    <cfRule type="expression" dxfId="5" priority="7">
      <formula>AND(ISBLANK($G58)=FALSE(),$G58&lt;=3)</formula>
    </cfRule>
  </conditionalFormatting>
  <printOptions horizontalCentered="1"/>
  <pageMargins left="0.31496062992125984" right="0.31496062992125984" top="0.7" bottom="0.16" header="0.11811023622047245" footer="0.11811023622047245"/>
  <pageSetup paperSize="9" scale="75" orientation="portrait" r:id="rId1"/>
  <headerFooter>
    <oddHeader>&amp;L&amp;G</oddHeader>
    <oddFooter>&amp;R&amp;P / &amp;N</oddFooter>
  </headerFooter>
  <rowBreaks count="1" manualBreakCount="1">
    <brk id="5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630"/>
  <sheetViews>
    <sheetView showGridLines="0" zoomScaleNormal="100" workbookViewId="0">
      <pane ySplit="3" topLeftCell="A120" activePane="bottomLeft" state="frozen"/>
      <selection pane="bottomLeft" activeCell="F116" sqref="F116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8.14062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1.85546875" bestFit="1" customWidth="1"/>
    <col min="8" max="8" width="10.85546875" bestFit="1" customWidth="1"/>
  </cols>
  <sheetData>
    <row r="1" spans="2:202" s="1" customFormat="1" ht="21.75" customHeight="1" x14ac:dyDescent="0.2">
      <c r="B1" s="17" t="s">
        <v>4</v>
      </c>
      <c r="C1" s="17"/>
      <c r="D1" s="18"/>
      <c r="E1" s="18"/>
      <c r="F1" s="18" t="s">
        <v>12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9"/>
      <c r="C2" s="20"/>
      <c r="D2" s="21"/>
      <c r="E2" s="21"/>
      <c r="F2" s="21"/>
      <c r="G2"/>
      <c r="H2"/>
      <c r="I2"/>
      <c r="J2"/>
      <c r="K2"/>
      <c r="L2" s="5"/>
    </row>
    <row r="3" spans="2:202" s="6" customFormat="1" ht="22.5" x14ac:dyDescent="0.2">
      <c r="B3" s="22" t="s">
        <v>0</v>
      </c>
      <c r="C3" s="23" t="s">
        <v>1</v>
      </c>
      <c r="D3" s="23" t="s">
        <v>2</v>
      </c>
      <c r="E3" s="24" t="s">
        <v>3</v>
      </c>
      <c r="F3" s="24" t="s">
        <v>5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1">
        <v>2024</v>
      </c>
      <c r="C4" s="32"/>
      <c r="D4" s="32"/>
      <c r="E4" s="32"/>
      <c r="F4" s="33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7</v>
      </c>
      <c r="C5" s="10"/>
      <c r="D5" s="10"/>
      <c r="E5" s="10"/>
      <c r="F5" s="26"/>
      <c r="G5"/>
      <c r="H5" s="7"/>
      <c r="I5" s="7"/>
      <c r="J5" s="7"/>
      <c r="K5" s="7"/>
      <c r="L5" s="7"/>
      <c r="M5" s="7"/>
    </row>
    <row r="6" spans="2:202" s="3" customFormat="1" ht="24.75" customHeight="1" x14ac:dyDescent="0.2">
      <c r="B6" s="13" t="s">
        <v>16</v>
      </c>
      <c r="C6" s="16" t="s">
        <v>15</v>
      </c>
      <c r="D6" s="15">
        <v>45590</v>
      </c>
      <c r="E6" s="41">
        <v>18.89171</v>
      </c>
      <c r="F6" s="12">
        <v>14</v>
      </c>
      <c r="G6"/>
      <c r="H6" s="7"/>
      <c r="I6" s="7"/>
      <c r="J6" s="7"/>
      <c r="K6" s="7"/>
      <c r="L6" s="7"/>
      <c r="M6" s="7"/>
    </row>
    <row r="7" spans="2:202" s="3" customFormat="1" ht="24.75" customHeight="1" x14ac:dyDescent="0.2">
      <c r="B7" s="13" t="s">
        <v>17</v>
      </c>
      <c r="C7" s="16" t="s">
        <v>15</v>
      </c>
      <c r="D7" s="15">
        <v>45590</v>
      </c>
      <c r="E7" s="41">
        <v>121.6142</v>
      </c>
      <c r="F7" s="12">
        <v>13</v>
      </c>
      <c r="G7"/>
      <c r="H7" s="7"/>
      <c r="I7" s="7"/>
      <c r="J7" s="7"/>
      <c r="K7" s="7"/>
      <c r="L7" s="7"/>
      <c r="M7" s="7"/>
    </row>
    <row r="8" spans="2:202" s="3" customFormat="1" ht="22.5" customHeight="1" x14ac:dyDescent="0.2">
      <c r="B8" s="13" t="s">
        <v>18</v>
      </c>
      <c r="C8" s="16" t="s">
        <v>15</v>
      </c>
      <c r="D8" s="15">
        <v>45590</v>
      </c>
      <c r="E8" s="41">
        <v>529.21</v>
      </c>
      <c r="F8" s="12">
        <v>53</v>
      </c>
      <c r="G8"/>
      <c r="H8" s="7"/>
      <c r="I8" s="7"/>
      <c r="J8" s="7"/>
      <c r="K8" s="7"/>
      <c r="L8" s="7"/>
      <c r="M8" s="7"/>
    </row>
    <row r="9" spans="2:202" s="3" customFormat="1" ht="22.5" customHeight="1" x14ac:dyDescent="0.2">
      <c r="B9" s="13" t="s">
        <v>25</v>
      </c>
      <c r="C9" s="16" t="s">
        <v>15</v>
      </c>
      <c r="D9" s="15">
        <v>45595</v>
      </c>
      <c r="E9" s="41">
        <v>746.5924</v>
      </c>
      <c r="F9" s="12">
        <v>627</v>
      </c>
      <c r="G9"/>
      <c r="H9" s="7"/>
      <c r="I9" s="7"/>
      <c r="J9" s="7"/>
      <c r="K9" s="7"/>
      <c r="L9" s="7"/>
      <c r="M9" s="7"/>
    </row>
    <row r="10" spans="2:202" s="3" customFormat="1" ht="22.5" customHeight="1" x14ac:dyDescent="0.2">
      <c r="B10" s="13" t="s">
        <v>26</v>
      </c>
      <c r="C10" s="16" t="s">
        <v>15</v>
      </c>
      <c r="D10" s="15">
        <v>45595</v>
      </c>
      <c r="E10" s="41">
        <v>6848.1862899999996</v>
      </c>
      <c r="F10" s="12">
        <v>1396</v>
      </c>
      <c r="G10"/>
      <c r="H10" s="7"/>
      <c r="I10" s="7"/>
      <c r="J10" s="7"/>
      <c r="K10" s="7"/>
      <c r="L10" s="7"/>
      <c r="M10" s="7"/>
    </row>
    <row r="11" spans="2:202" s="3" customFormat="1" ht="22.5" customHeight="1" x14ac:dyDescent="0.2">
      <c r="B11" s="13" t="s">
        <v>27</v>
      </c>
      <c r="C11" s="16" t="s">
        <v>15</v>
      </c>
      <c r="D11" s="15">
        <v>45595</v>
      </c>
      <c r="E11" s="41">
        <v>118.2792</v>
      </c>
      <c r="F11" s="14" t="s">
        <v>29</v>
      </c>
      <c r="G11"/>
      <c r="H11" s="7"/>
      <c r="I11" s="7"/>
      <c r="J11" s="7"/>
      <c r="K11" s="7"/>
      <c r="L11" s="7"/>
      <c r="M11" s="7"/>
    </row>
    <row r="12" spans="2:202" s="3" customFormat="1" ht="22.5" customHeight="1" x14ac:dyDescent="0.2">
      <c r="B12" s="13" t="s">
        <v>28</v>
      </c>
      <c r="C12" s="16" t="s">
        <v>15</v>
      </c>
      <c r="D12" s="15">
        <v>45595</v>
      </c>
      <c r="E12" s="41">
        <v>12699.290429999999</v>
      </c>
      <c r="F12" s="12">
        <v>6799</v>
      </c>
      <c r="G12"/>
      <c r="H12" s="7"/>
      <c r="I12" s="7"/>
      <c r="J12" s="7"/>
      <c r="K12" s="7"/>
      <c r="L12" s="7"/>
      <c r="M12" s="7"/>
    </row>
    <row r="13" spans="2:202" s="3" customFormat="1" ht="22.5" customHeight="1" x14ac:dyDescent="0.2">
      <c r="B13" s="13" t="s">
        <v>19</v>
      </c>
      <c r="C13" s="16" t="s">
        <v>14</v>
      </c>
      <c r="D13" s="15">
        <v>45590</v>
      </c>
      <c r="E13" s="41">
        <v>7274.9796200000001</v>
      </c>
      <c r="F13" s="12">
        <v>1812</v>
      </c>
      <c r="G13"/>
      <c r="H13" s="7"/>
      <c r="I13" s="7"/>
      <c r="J13" s="7"/>
      <c r="K13" s="7"/>
      <c r="L13" s="7"/>
      <c r="M13" s="7"/>
    </row>
    <row r="14" spans="2:202" s="3" customFormat="1" ht="22.5" customHeight="1" x14ac:dyDescent="0.2">
      <c r="B14" s="13" t="s">
        <v>20</v>
      </c>
      <c r="C14" s="16" t="s">
        <v>14</v>
      </c>
      <c r="D14" s="15">
        <v>45590</v>
      </c>
      <c r="E14" s="41">
        <v>5197.6478399999996</v>
      </c>
      <c r="F14" s="12">
        <v>4478</v>
      </c>
      <c r="G14"/>
      <c r="H14" s="7"/>
      <c r="I14" s="7"/>
      <c r="J14" s="7"/>
      <c r="K14" s="7"/>
      <c r="L14" s="7"/>
      <c r="M14" s="7"/>
    </row>
    <row r="15" spans="2:202" s="3" customFormat="1" ht="22.5" customHeight="1" x14ac:dyDescent="0.2">
      <c r="B15" s="13" t="s">
        <v>21</v>
      </c>
      <c r="C15" s="16" t="s">
        <v>14</v>
      </c>
      <c r="D15" s="15">
        <v>45590</v>
      </c>
      <c r="E15" s="41">
        <v>8770.005650000001</v>
      </c>
      <c r="F15" s="12">
        <v>2131</v>
      </c>
      <c r="G15"/>
      <c r="H15" s="7"/>
      <c r="I15" s="7"/>
      <c r="J15" s="7"/>
      <c r="K15" s="7"/>
      <c r="L15" s="7"/>
      <c r="M15" s="7"/>
    </row>
    <row r="16" spans="2:202" s="3" customFormat="1" ht="22.5" customHeight="1" x14ac:dyDescent="0.2">
      <c r="B16" s="13" t="s">
        <v>22</v>
      </c>
      <c r="C16" s="16" t="s">
        <v>14</v>
      </c>
      <c r="D16" s="15">
        <v>45590</v>
      </c>
      <c r="E16" s="41">
        <v>16116.99841</v>
      </c>
      <c r="F16" s="12">
        <v>2148</v>
      </c>
      <c r="G16"/>
      <c r="H16" s="7"/>
      <c r="I16" s="7"/>
      <c r="J16" s="7"/>
      <c r="K16" s="7"/>
      <c r="L16" s="7"/>
      <c r="M16" s="7"/>
    </row>
    <row r="17" spans="2:13" s="3" customFormat="1" ht="22.5" customHeight="1" x14ac:dyDescent="0.2">
      <c r="B17" s="13" t="s">
        <v>23</v>
      </c>
      <c r="C17" s="16" t="s">
        <v>14</v>
      </c>
      <c r="D17" s="15">
        <v>45590</v>
      </c>
      <c r="E17" s="41">
        <v>47.957000000000001</v>
      </c>
      <c r="F17" s="12">
        <v>136</v>
      </c>
      <c r="G17"/>
      <c r="H17" s="7"/>
      <c r="I17" s="7"/>
      <c r="J17" s="7"/>
      <c r="K17" s="7"/>
      <c r="L17" s="7"/>
      <c r="M17" s="7"/>
    </row>
    <row r="18" spans="2:13" s="3" customFormat="1" ht="22.5" customHeight="1" x14ac:dyDescent="0.2">
      <c r="B18" s="13" t="s">
        <v>24</v>
      </c>
      <c r="C18" s="16" t="s">
        <v>14</v>
      </c>
      <c r="D18" s="15">
        <v>45590</v>
      </c>
      <c r="E18" s="41">
        <v>2226.5418</v>
      </c>
      <c r="F18" s="12">
        <v>201</v>
      </c>
      <c r="G18"/>
      <c r="H18" s="7"/>
      <c r="I18" s="7"/>
      <c r="J18" s="7"/>
      <c r="K18" s="7"/>
      <c r="L18" s="7"/>
      <c r="M18" s="7"/>
    </row>
    <row r="19" spans="2:13" s="3" customFormat="1" ht="19.5" customHeight="1" x14ac:dyDescent="0.2">
      <c r="B19" s="27" t="s">
        <v>8</v>
      </c>
      <c r="C19" s="28"/>
      <c r="D19" s="28"/>
      <c r="E19" s="29">
        <f>SUM(E6:E18)</f>
        <v>60716.19455</v>
      </c>
      <c r="F19" s="30"/>
      <c r="G19"/>
      <c r="H19" s="7"/>
      <c r="I19" s="7"/>
      <c r="J19" s="7"/>
      <c r="K19" s="7"/>
      <c r="L19" s="7"/>
      <c r="M19" s="7"/>
    </row>
    <row r="20" spans="2:13" s="3" customFormat="1" ht="12.75" customHeight="1" x14ac:dyDescent="0.2">
      <c r="B20" s="9" t="s">
        <v>9</v>
      </c>
      <c r="C20" s="10"/>
      <c r="D20" s="10"/>
      <c r="E20" s="10"/>
      <c r="F20" s="26"/>
      <c r="G20"/>
      <c r="H20" s="7"/>
      <c r="I20" s="7"/>
      <c r="J20" s="7"/>
      <c r="K20" s="7"/>
      <c r="L20" s="7"/>
      <c r="M20" s="7"/>
    </row>
    <row r="21" spans="2:13" s="3" customFormat="1" ht="22.5" customHeight="1" x14ac:dyDescent="0.2">
      <c r="B21" s="13" t="s">
        <v>31</v>
      </c>
      <c r="C21" s="25" t="s">
        <v>15</v>
      </c>
      <c r="D21" s="15">
        <v>45621</v>
      </c>
      <c r="E21" s="11">
        <v>773.30821000000003</v>
      </c>
      <c r="F21" s="14">
        <v>140</v>
      </c>
      <c r="G21"/>
      <c r="H21" s="7"/>
      <c r="I21" s="7"/>
      <c r="J21" s="7"/>
      <c r="K21" s="7"/>
      <c r="L21" s="7"/>
      <c r="M21" s="7"/>
    </row>
    <row r="22" spans="2:13" s="3" customFormat="1" ht="22.5" customHeight="1" x14ac:dyDescent="0.2">
      <c r="B22" s="13" t="s">
        <v>32</v>
      </c>
      <c r="C22" s="25" t="s">
        <v>15</v>
      </c>
      <c r="D22" s="15">
        <v>45621</v>
      </c>
      <c r="E22" s="11">
        <v>304.5856</v>
      </c>
      <c r="F22" s="14">
        <v>568</v>
      </c>
      <c r="G22"/>
      <c r="H22" s="7"/>
      <c r="I22" s="7"/>
      <c r="J22" s="7"/>
      <c r="K22" s="7"/>
      <c r="L22" s="7"/>
      <c r="M22" s="7"/>
    </row>
    <row r="23" spans="2:13" s="3" customFormat="1" ht="22.5" customHeight="1" x14ac:dyDescent="0.2">
      <c r="B23" s="13" t="s">
        <v>33</v>
      </c>
      <c r="C23" s="25" t="s">
        <v>15</v>
      </c>
      <c r="D23" s="15">
        <v>45621</v>
      </c>
      <c r="E23" s="11">
        <v>56.977199999999996</v>
      </c>
      <c r="F23" s="14">
        <v>122</v>
      </c>
      <c r="G23"/>
      <c r="H23" s="7"/>
      <c r="I23" s="7"/>
      <c r="J23" s="7"/>
      <c r="K23" s="7"/>
      <c r="L23" s="7"/>
      <c r="M23" s="7"/>
    </row>
    <row r="24" spans="2:13" s="3" customFormat="1" ht="22.5" customHeight="1" x14ac:dyDescent="0.2">
      <c r="B24" s="13" t="s">
        <v>19</v>
      </c>
      <c r="C24" s="25" t="s">
        <v>14</v>
      </c>
      <c r="D24" s="15">
        <v>45621</v>
      </c>
      <c r="E24" s="11">
        <v>42.104999999999997</v>
      </c>
      <c r="F24" s="14">
        <v>6</v>
      </c>
      <c r="G24"/>
      <c r="H24" s="7"/>
      <c r="I24" s="7"/>
      <c r="J24" s="7"/>
      <c r="K24" s="7"/>
      <c r="L24" s="7"/>
      <c r="M24" s="7"/>
    </row>
    <row r="25" spans="2:13" s="3" customFormat="1" ht="22.5" customHeight="1" x14ac:dyDescent="0.2">
      <c r="B25" s="13" t="s">
        <v>20</v>
      </c>
      <c r="C25" s="25" t="s">
        <v>14</v>
      </c>
      <c r="D25" s="15">
        <v>45621</v>
      </c>
      <c r="E25" s="11">
        <v>4.1020000000000003</v>
      </c>
      <c r="F25" s="14">
        <v>4</v>
      </c>
      <c r="G25"/>
      <c r="H25" s="7"/>
      <c r="I25" s="7"/>
      <c r="J25" s="7"/>
      <c r="K25" s="7"/>
      <c r="L25" s="7"/>
      <c r="M25" s="7"/>
    </row>
    <row r="26" spans="2:13" s="3" customFormat="1" ht="22.5" customHeight="1" x14ac:dyDescent="0.2">
      <c r="B26" s="13" t="s">
        <v>21</v>
      </c>
      <c r="C26" s="25" t="s">
        <v>14</v>
      </c>
      <c r="D26" s="15">
        <v>45621</v>
      </c>
      <c r="E26" s="11">
        <v>7.6124999999999998</v>
      </c>
      <c r="F26" s="14" t="s">
        <v>29</v>
      </c>
      <c r="G26"/>
      <c r="H26" s="7"/>
      <c r="I26" s="7"/>
      <c r="J26" s="7"/>
      <c r="K26" s="7"/>
      <c r="L26" s="7"/>
      <c r="M26" s="7"/>
    </row>
    <row r="27" spans="2:13" s="3" customFormat="1" ht="22.5" customHeight="1" x14ac:dyDescent="0.2">
      <c r="B27" s="13" t="s">
        <v>34</v>
      </c>
      <c r="C27" s="25" t="s">
        <v>14</v>
      </c>
      <c r="D27" s="15">
        <v>45621</v>
      </c>
      <c r="E27" s="11">
        <v>135.82561999999999</v>
      </c>
      <c r="F27" s="14">
        <v>315</v>
      </c>
      <c r="G27"/>
      <c r="H27" s="7"/>
      <c r="I27" s="7"/>
      <c r="J27" s="7"/>
      <c r="K27" s="7"/>
      <c r="L27" s="7"/>
      <c r="M27" s="7"/>
    </row>
    <row r="28" spans="2:13" s="3" customFormat="1" ht="22.5" customHeight="1" x14ac:dyDescent="0.2">
      <c r="B28" s="13" t="s">
        <v>22</v>
      </c>
      <c r="C28" s="25" t="s">
        <v>14</v>
      </c>
      <c r="D28" s="15">
        <v>45621</v>
      </c>
      <c r="E28" s="11">
        <v>16.679950000000002</v>
      </c>
      <c r="F28" s="14" t="s">
        <v>29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27" t="s">
        <v>10</v>
      </c>
      <c r="C29" s="28"/>
      <c r="D29" s="28"/>
      <c r="E29" s="29">
        <f>SUM(E21:E28)</f>
        <v>1341.1960800000002</v>
      </c>
      <c r="F29" s="30"/>
      <c r="G29"/>
      <c r="H29" s="7"/>
      <c r="I29" s="7"/>
      <c r="J29" s="7"/>
      <c r="K29" s="7"/>
      <c r="L29" s="7"/>
      <c r="M29" s="7"/>
    </row>
    <row r="30" spans="2:13" s="3" customFormat="1" ht="12.75" customHeight="1" x14ac:dyDescent="0.2">
      <c r="B30" s="9" t="s">
        <v>48</v>
      </c>
      <c r="C30" s="10"/>
      <c r="D30" s="10"/>
      <c r="E30" s="10"/>
      <c r="F30" s="26"/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43" t="s">
        <v>19</v>
      </c>
      <c r="C31" s="44" t="s">
        <v>50</v>
      </c>
      <c r="D31" s="45">
        <v>45649</v>
      </c>
      <c r="E31" s="41">
        <v>3145.8781600000002</v>
      </c>
      <c r="F31" s="12">
        <v>1816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43" t="s">
        <v>20</v>
      </c>
      <c r="C32" s="44" t="s">
        <v>50</v>
      </c>
      <c r="D32" s="45">
        <v>45649</v>
      </c>
      <c r="E32" s="41">
        <v>2206.6183599999999</v>
      </c>
      <c r="F32" s="12">
        <v>4478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43" t="s">
        <v>21</v>
      </c>
      <c r="C33" s="44" t="s">
        <v>50</v>
      </c>
      <c r="D33" s="45">
        <v>45649</v>
      </c>
      <c r="E33" s="41">
        <v>3796.2639399999998</v>
      </c>
      <c r="F33" s="12">
        <v>2137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43" t="s">
        <v>22</v>
      </c>
      <c r="C34" s="44" t="s">
        <v>50</v>
      </c>
      <c r="D34" s="45">
        <v>45649</v>
      </c>
      <c r="E34" s="41">
        <v>6916.86276</v>
      </c>
      <c r="F34" s="12">
        <v>2153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43" t="s">
        <v>51</v>
      </c>
      <c r="C35" s="44" t="s">
        <v>30</v>
      </c>
      <c r="D35" s="45">
        <v>45649</v>
      </c>
      <c r="E35" s="11">
        <v>6872.2712000000001</v>
      </c>
      <c r="F35" s="12">
        <v>2934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27" t="s">
        <v>49</v>
      </c>
      <c r="C36" s="28"/>
      <c r="D36" s="28"/>
      <c r="E36" s="29">
        <f>SUM(E31:E35)</f>
        <v>22937.894420000001</v>
      </c>
      <c r="F36" s="30"/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34" t="s">
        <v>11</v>
      </c>
      <c r="C37" s="35"/>
      <c r="D37" s="35"/>
      <c r="E37" s="36">
        <f>+E19+E29+E36</f>
        <v>84995.285050000006</v>
      </c>
      <c r="F37" s="37"/>
      <c r="G37"/>
      <c r="H37" s="42"/>
      <c r="I37" s="7"/>
      <c r="J37" s="7"/>
      <c r="K37" s="7"/>
      <c r="L37" s="7"/>
      <c r="M37" s="7"/>
    </row>
    <row r="38" spans="2:13" s="3" customFormat="1" ht="15" x14ac:dyDescent="0.2">
      <c r="B38" s="31">
        <v>2025</v>
      </c>
      <c r="C38" s="32"/>
      <c r="D38" s="32"/>
      <c r="E38" s="32"/>
      <c r="F38" s="33"/>
      <c r="G38"/>
      <c r="H38" s="7"/>
      <c r="I38" s="7"/>
      <c r="J38" s="7"/>
      <c r="K38" s="7"/>
      <c r="L38" s="7"/>
      <c r="M38" s="7"/>
    </row>
    <row r="39" spans="2:13" s="3" customFormat="1" ht="12.75" customHeight="1" x14ac:dyDescent="0.2">
      <c r="B39" s="9" t="s">
        <v>52</v>
      </c>
      <c r="C39" s="10"/>
      <c r="D39" s="10"/>
      <c r="E39" s="10"/>
      <c r="F39" s="26"/>
      <c r="G39"/>
      <c r="H39" s="7"/>
      <c r="I39" s="7"/>
      <c r="J39" s="7"/>
      <c r="K39" s="7"/>
      <c r="L39" s="7"/>
      <c r="M39" s="7"/>
    </row>
    <row r="40" spans="2:13" s="3" customFormat="1" ht="21.75" customHeight="1" x14ac:dyDescent="0.2">
      <c r="B40" s="13" t="s">
        <v>51</v>
      </c>
      <c r="C40" s="25" t="s">
        <v>30</v>
      </c>
      <c r="D40" s="15">
        <v>45681</v>
      </c>
      <c r="E40" s="11">
        <v>297.2432</v>
      </c>
      <c r="F40" s="14">
        <v>92</v>
      </c>
      <c r="G40"/>
      <c r="H40" s="7"/>
      <c r="I40" s="7"/>
      <c r="J40" s="7"/>
      <c r="K40" s="7"/>
      <c r="L40" s="7"/>
      <c r="M40" s="7"/>
    </row>
    <row r="41" spans="2:13" s="3" customFormat="1" ht="21.75" customHeight="1" x14ac:dyDescent="0.2">
      <c r="B41" s="13" t="s">
        <v>55</v>
      </c>
      <c r="C41" s="25" t="s">
        <v>30</v>
      </c>
      <c r="D41" s="15">
        <v>45681</v>
      </c>
      <c r="E41" s="11">
        <v>30.75</v>
      </c>
      <c r="F41" s="14" t="s">
        <v>29</v>
      </c>
      <c r="G41"/>
      <c r="H41" s="7"/>
      <c r="I41" s="7"/>
      <c r="J41" s="7"/>
      <c r="K41" s="7"/>
      <c r="L41" s="7"/>
      <c r="M41" s="7"/>
    </row>
    <row r="42" spans="2:13" s="3" customFormat="1" ht="21.75" customHeight="1" x14ac:dyDescent="0.2">
      <c r="B42" s="13" t="s">
        <v>56</v>
      </c>
      <c r="C42" s="25" t="s">
        <v>30</v>
      </c>
      <c r="D42" s="15">
        <v>45681</v>
      </c>
      <c r="E42" s="11">
        <v>599.69709</v>
      </c>
      <c r="F42" s="14">
        <v>108</v>
      </c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27" t="s">
        <v>53</v>
      </c>
      <c r="C43" s="28"/>
      <c r="D43" s="28"/>
      <c r="E43" s="29">
        <f>SUM(E40:E42)</f>
        <v>927.69029</v>
      </c>
      <c r="F43" s="30"/>
      <c r="G43"/>
      <c r="H43" s="7"/>
      <c r="I43" s="7"/>
      <c r="J43" s="7"/>
      <c r="K43" s="7"/>
      <c r="L43" s="7"/>
      <c r="M43" s="7"/>
    </row>
    <row r="44" spans="2:13" s="3" customFormat="1" ht="12.75" customHeight="1" x14ac:dyDescent="0.2">
      <c r="B44" s="9" t="s">
        <v>59</v>
      </c>
      <c r="C44" s="10"/>
      <c r="D44" s="10"/>
      <c r="E44" s="10"/>
      <c r="F44" s="26"/>
      <c r="G44"/>
      <c r="H44" s="7"/>
      <c r="I44" s="7"/>
      <c r="J44" s="7"/>
      <c r="K44" s="7"/>
      <c r="L44" s="7"/>
      <c r="M44" s="7"/>
    </row>
    <row r="45" spans="2:13" s="3" customFormat="1" ht="21.75" customHeight="1" x14ac:dyDescent="0.2">
      <c r="B45" s="13" t="s">
        <v>19</v>
      </c>
      <c r="C45" s="25" t="s">
        <v>50</v>
      </c>
      <c r="D45" s="15">
        <v>45702</v>
      </c>
      <c r="E45" s="11">
        <v>1.6830000000000001</v>
      </c>
      <c r="F45" s="14" t="s">
        <v>29</v>
      </c>
      <c r="G45"/>
      <c r="H45" s="7"/>
      <c r="I45" s="7"/>
      <c r="J45" s="7"/>
      <c r="K45" s="7"/>
      <c r="L45" s="7"/>
      <c r="M45" s="7"/>
    </row>
    <row r="46" spans="2:13" s="3" customFormat="1" ht="21.75" customHeight="1" x14ac:dyDescent="0.2">
      <c r="B46" s="13" t="s">
        <v>20</v>
      </c>
      <c r="C46" s="25" t="s">
        <v>50</v>
      </c>
      <c r="D46" s="15">
        <v>45702</v>
      </c>
      <c r="E46" s="51">
        <v>0.26400000000000001</v>
      </c>
      <c r="F46" s="14" t="s">
        <v>29</v>
      </c>
      <c r="G46"/>
      <c r="H46" s="7"/>
      <c r="I46" s="7"/>
      <c r="J46" s="7"/>
      <c r="K46" s="7"/>
      <c r="L46" s="7"/>
      <c r="M46" s="7"/>
    </row>
    <row r="47" spans="2:13" s="3" customFormat="1" ht="21.75" customHeight="1" x14ac:dyDescent="0.2">
      <c r="B47" s="13" t="s">
        <v>64</v>
      </c>
      <c r="C47" s="25" t="s">
        <v>30</v>
      </c>
      <c r="D47" s="15">
        <v>45713</v>
      </c>
      <c r="E47" s="11">
        <v>226.10321999999999</v>
      </c>
      <c r="F47" s="14">
        <v>219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27" t="s">
        <v>60</v>
      </c>
      <c r="C48" s="28"/>
      <c r="D48" s="28"/>
      <c r="E48" s="29">
        <f>SUM(E45:E47)</f>
        <v>228.05022</v>
      </c>
      <c r="F48" s="30"/>
      <c r="G48"/>
      <c r="H48" s="7"/>
      <c r="I48" s="7"/>
      <c r="J48" s="7"/>
      <c r="K48" s="7"/>
      <c r="L48" s="7"/>
      <c r="M48" s="7"/>
    </row>
    <row r="49" spans="2:13" s="3" customFormat="1" ht="12.75" customHeight="1" x14ac:dyDescent="0.2">
      <c r="B49" s="9" t="s">
        <v>65</v>
      </c>
      <c r="C49" s="10"/>
      <c r="D49" s="10"/>
      <c r="E49" s="10"/>
      <c r="F49" s="26"/>
      <c r="G49"/>
      <c r="H49" s="7"/>
      <c r="I49" s="7"/>
      <c r="J49" s="7"/>
      <c r="K49" s="7"/>
      <c r="L49" s="7"/>
      <c r="M49" s="7"/>
    </row>
    <row r="50" spans="2:13" s="3" customFormat="1" ht="21.75" customHeight="1" x14ac:dyDescent="0.2">
      <c r="B50" s="13" t="s">
        <v>67</v>
      </c>
      <c r="C50" s="25" t="s">
        <v>30</v>
      </c>
      <c r="D50" s="15">
        <v>45744</v>
      </c>
      <c r="E50" s="11">
        <v>333.44400000000002</v>
      </c>
      <c r="F50" s="14">
        <v>144</v>
      </c>
      <c r="G50"/>
      <c r="H50" s="7"/>
      <c r="I50" s="7"/>
      <c r="J50" s="7"/>
      <c r="K50" s="7"/>
      <c r="L50" s="7"/>
      <c r="M50" s="7"/>
    </row>
    <row r="51" spans="2:13" s="3" customFormat="1" ht="21.75" customHeight="1" x14ac:dyDescent="0.2">
      <c r="B51" s="13" t="s">
        <v>34</v>
      </c>
      <c r="C51" s="25" t="s">
        <v>50</v>
      </c>
      <c r="D51" s="15">
        <v>45741</v>
      </c>
      <c r="E51" s="11">
        <v>58.363980000000005</v>
      </c>
      <c r="F51" s="14">
        <v>316</v>
      </c>
      <c r="G51"/>
      <c r="H51" s="7"/>
      <c r="I51" s="7"/>
      <c r="J51" s="7"/>
      <c r="K51" s="7"/>
      <c r="L51" s="7"/>
      <c r="M51" s="7"/>
    </row>
    <row r="52" spans="2:13" s="3" customFormat="1" ht="21.75" customHeight="1" x14ac:dyDescent="0.2">
      <c r="B52" s="13" t="s">
        <v>23</v>
      </c>
      <c r="C52" s="25" t="s">
        <v>50</v>
      </c>
      <c r="D52" s="15">
        <v>45741</v>
      </c>
      <c r="E52" s="11">
        <v>20.501999999999999</v>
      </c>
      <c r="F52" s="14">
        <v>135</v>
      </c>
      <c r="G52"/>
      <c r="H52" s="7"/>
      <c r="I52" s="7"/>
      <c r="J52" s="7"/>
      <c r="K52" s="7"/>
      <c r="L52" s="7"/>
      <c r="M52" s="7"/>
    </row>
    <row r="53" spans="2:13" s="3" customFormat="1" ht="21.75" customHeight="1" x14ac:dyDescent="0.2">
      <c r="B53" s="13" t="s">
        <v>24</v>
      </c>
      <c r="C53" s="25" t="s">
        <v>50</v>
      </c>
      <c r="D53" s="15">
        <v>45741</v>
      </c>
      <c r="E53" s="11">
        <v>945.17459999999994</v>
      </c>
      <c r="F53" s="14">
        <v>200</v>
      </c>
      <c r="G53"/>
      <c r="H53" s="7"/>
      <c r="I53" s="7"/>
      <c r="J53" s="7"/>
      <c r="K53" s="7"/>
      <c r="L53" s="7"/>
      <c r="M53" s="7"/>
    </row>
    <row r="54" spans="2:13" s="3" customFormat="1" ht="21.75" customHeight="1" x14ac:dyDescent="0.2">
      <c r="B54" s="13" t="s">
        <v>68</v>
      </c>
      <c r="C54" s="25" t="s">
        <v>30</v>
      </c>
      <c r="D54" s="15">
        <v>45741</v>
      </c>
      <c r="E54" s="11">
        <v>33.601699999999994</v>
      </c>
      <c r="F54" s="14">
        <v>19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2">
      <c r="B55" s="27" t="s">
        <v>66</v>
      </c>
      <c r="C55" s="28"/>
      <c r="D55" s="28"/>
      <c r="E55" s="29">
        <f>SUM(E50:E54)</f>
        <v>1391.08628</v>
      </c>
      <c r="F55" s="30"/>
      <c r="G55"/>
      <c r="H55" s="7"/>
      <c r="I55" s="7"/>
      <c r="J55" s="7"/>
      <c r="K55" s="7"/>
      <c r="L55" s="7"/>
      <c r="M55" s="7"/>
    </row>
    <row r="56" spans="2:13" s="3" customFormat="1" ht="12.75" customHeight="1" x14ac:dyDescent="0.2">
      <c r="B56" s="9" t="s">
        <v>69</v>
      </c>
      <c r="C56" s="10"/>
      <c r="D56" s="10"/>
      <c r="E56" s="10"/>
      <c r="F56" s="26"/>
      <c r="G56"/>
      <c r="H56" s="7"/>
      <c r="I56" s="7"/>
      <c r="J56" s="7"/>
      <c r="K56" s="7"/>
      <c r="L56" s="7"/>
      <c r="M56" s="7"/>
    </row>
    <row r="57" spans="2:13" s="3" customFormat="1" ht="21.75" customHeight="1" x14ac:dyDescent="0.2">
      <c r="B57" s="13" t="s">
        <v>16</v>
      </c>
      <c r="C57" s="25" t="s">
        <v>50</v>
      </c>
      <c r="D57" s="15">
        <v>45771</v>
      </c>
      <c r="E57" s="11">
        <v>3.3112900000000001</v>
      </c>
      <c r="F57" s="14">
        <v>13</v>
      </c>
      <c r="G57"/>
      <c r="H57" s="7"/>
      <c r="I57" s="7"/>
      <c r="J57" s="7"/>
      <c r="K57" s="7"/>
      <c r="L57" s="7"/>
      <c r="M57" s="7"/>
    </row>
    <row r="58" spans="2:13" s="3" customFormat="1" ht="21.75" customHeight="1" x14ac:dyDescent="0.2">
      <c r="B58" s="13" t="s">
        <v>17</v>
      </c>
      <c r="C58" s="25" t="s">
        <v>50</v>
      </c>
      <c r="D58" s="15">
        <v>45771</v>
      </c>
      <c r="E58" s="11">
        <v>21.461299999999998</v>
      </c>
      <c r="F58" s="14">
        <v>13</v>
      </c>
      <c r="G58"/>
      <c r="H58" s="7"/>
      <c r="I58" s="7"/>
      <c r="J58" s="7"/>
      <c r="K58" s="7"/>
      <c r="L58" s="7"/>
      <c r="M58" s="7"/>
    </row>
    <row r="59" spans="2:13" s="3" customFormat="1" ht="21.75" customHeight="1" x14ac:dyDescent="0.2">
      <c r="B59" s="13" t="s">
        <v>18</v>
      </c>
      <c r="C59" s="25" t="s">
        <v>50</v>
      </c>
      <c r="D59" s="15">
        <v>45771</v>
      </c>
      <c r="E59" s="11">
        <v>93.39</v>
      </c>
      <c r="F59" s="14">
        <v>53</v>
      </c>
      <c r="G59"/>
      <c r="H59" s="7"/>
      <c r="I59" s="7"/>
      <c r="J59" s="7"/>
      <c r="K59" s="7"/>
      <c r="L59" s="7"/>
      <c r="M59" s="7"/>
    </row>
    <row r="60" spans="2:13" s="3" customFormat="1" ht="21.75" customHeight="1" x14ac:dyDescent="0.2">
      <c r="B60" s="13" t="s">
        <v>25</v>
      </c>
      <c r="C60" s="25" t="s">
        <v>50</v>
      </c>
      <c r="D60" s="15">
        <v>45771</v>
      </c>
      <c r="E60" s="11">
        <v>114.364</v>
      </c>
      <c r="F60" s="14">
        <v>609</v>
      </c>
      <c r="G60"/>
      <c r="H60" s="7"/>
      <c r="I60" s="7"/>
      <c r="J60" s="7"/>
      <c r="K60" s="7"/>
      <c r="L60" s="7"/>
      <c r="M60" s="7"/>
    </row>
    <row r="61" spans="2:13" s="3" customFormat="1" ht="21.75" customHeight="1" x14ac:dyDescent="0.2">
      <c r="B61" s="13" t="s">
        <v>26</v>
      </c>
      <c r="C61" s="25" t="s">
        <v>50</v>
      </c>
      <c r="D61" s="15">
        <v>45771</v>
      </c>
      <c r="E61" s="11">
        <v>1189.5147199999999</v>
      </c>
      <c r="F61" s="14">
        <v>1368</v>
      </c>
      <c r="G61"/>
      <c r="H61" s="7"/>
      <c r="I61" s="7"/>
      <c r="J61" s="7"/>
      <c r="K61" s="7"/>
      <c r="L61" s="7"/>
      <c r="M61" s="7"/>
    </row>
    <row r="62" spans="2:13" s="3" customFormat="1" ht="21.75" customHeight="1" x14ac:dyDescent="0.2">
      <c r="B62" s="13" t="s">
        <v>27</v>
      </c>
      <c r="C62" s="25" t="s">
        <v>50</v>
      </c>
      <c r="D62" s="15">
        <v>45771</v>
      </c>
      <c r="E62" s="11">
        <v>20.032799999999998</v>
      </c>
      <c r="F62" s="14" t="s">
        <v>29</v>
      </c>
      <c r="G62"/>
      <c r="H62" s="7"/>
      <c r="I62" s="7"/>
      <c r="J62" s="7"/>
      <c r="K62" s="7"/>
      <c r="L62" s="7"/>
      <c r="M62" s="7"/>
    </row>
    <row r="63" spans="2:13" s="3" customFormat="1" ht="21.75" customHeight="1" x14ac:dyDescent="0.2">
      <c r="B63" s="13" t="s">
        <v>28</v>
      </c>
      <c r="C63" s="25" t="s">
        <v>50</v>
      </c>
      <c r="D63" s="15">
        <v>45771</v>
      </c>
      <c r="E63" s="11">
        <v>2273.0722400000004</v>
      </c>
      <c r="F63" s="14">
        <v>6757</v>
      </c>
      <c r="G63"/>
      <c r="H63" s="7"/>
      <c r="I63" s="7"/>
      <c r="J63" s="7"/>
      <c r="K63" s="7"/>
      <c r="L63" s="7"/>
      <c r="M63" s="7"/>
    </row>
    <row r="64" spans="2:13" s="3" customFormat="1" ht="21.75" customHeight="1" x14ac:dyDescent="0.2">
      <c r="B64" s="13" t="s">
        <v>19</v>
      </c>
      <c r="C64" s="25" t="s">
        <v>50</v>
      </c>
      <c r="D64" s="15">
        <v>45771</v>
      </c>
      <c r="E64" s="11">
        <v>1.8</v>
      </c>
      <c r="F64" s="14" t="s">
        <v>29</v>
      </c>
      <c r="G64"/>
      <c r="H64" s="7"/>
      <c r="I64" s="7"/>
      <c r="J64" s="7"/>
      <c r="K64" s="7"/>
      <c r="L64" s="7"/>
      <c r="M64" s="7"/>
    </row>
    <row r="65" spans="2:13" s="3" customFormat="1" ht="21.75" customHeight="1" x14ac:dyDescent="0.2">
      <c r="B65" s="13" t="s">
        <v>76</v>
      </c>
      <c r="C65" s="25" t="s">
        <v>30</v>
      </c>
      <c r="D65" s="15">
        <v>45771</v>
      </c>
      <c r="E65" s="11">
        <v>2508.9165499999999</v>
      </c>
      <c r="F65" s="14">
        <v>4356</v>
      </c>
      <c r="G65"/>
      <c r="H65" s="7"/>
      <c r="I65" s="7"/>
      <c r="J65" s="7"/>
      <c r="K65" s="7"/>
      <c r="L65" s="7"/>
      <c r="M65" s="7"/>
    </row>
    <row r="66" spans="2:13" s="3" customFormat="1" ht="21.75" customHeight="1" x14ac:dyDescent="0.2">
      <c r="B66" s="13" t="s">
        <v>23</v>
      </c>
      <c r="C66" s="25" t="s">
        <v>50</v>
      </c>
      <c r="D66" s="15">
        <v>45771</v>
      </c>
      <c r="E66" s="51">
        <v>0.34</v>
      </c>
      <c r="F66" s="14" t="s">
        <v>29</v>
      </c>
      <c r="G66"/>
      <c r="H66" s="7"/>
      <c r="I66" s="7"/>
      <c r="J66" s="7"/>
      <c r="K66" s="7"/>
      <c r="L66" s="7"/>
      <c r="M66" s="7"/>
    </row>
    <row r="67" spans="2:13" s="3" customFormat="1" ht="21.75" customHeight="1" x14ac:dyDescent="0.2">
      <c r="B67" s="13" t="s">
        <v>77</v>
      </c>
      <c r="C67" s="25" t="s">
        <v>30</v>
      </c>
      <c r="D67" s="15">
        <v>45771</v>
      </c>
      <c r="E67" s="11">
        <v>789.42818999999997</v>
      </c>
      <c r="F67" s="14" t="s">
        <v>29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2">
      <c r="B68" s="27" t="s">
        <v>70</v>
      </c>
      <c r="C68" s="28"/>
      <c r="D68" s="28"/>
      <c r="E68" s="29">
        <f>SUM(E57:E67)</f>
        <v>7015.6310899999999</v>
      </c>
      <c r="F68" s="30"/>
      <c r="G68"/>
      <c r="H68" s="7"/>
      <c r="I68" s="7"/>
      <c r="J68" s="7"/>
      <c r="K68" s="7"/>
      <c r="L68" s="7"/>
      <c r="M68" s="7"/>
    </row>
    <row r="69" spans="2:13" s="3" customFormat="1" ht="12.75" customHeight="1" x14ac:dyDescent="0.2">
      <c r="B69" s="9" t="s">
        <v>78</v>
      </c>
      <c r="C69" s="10"/>
      <c r="D69" s="10"/>
      <c r="E69" s="10"/>
      <c r="F69" s="26"/>
      <c r="G69"/>
      <c r="H69" s="7"/>
      <c r="I69" s="7"/>
      <c r="J69" s="7"/>
      <c r="K69" s="7"/>
      <c r="L69" s="7"/>
      <c r="M69" s="7"/>
    </row>
    <row r="70" spans="2:13" s="3" customFormat="1" ht="21.75" customHeight="1" x14ac:dyDescent="0.2">
      <c r="B70" s="13" t="s">
        <v>31</v>
      </c>
      <c r="C70" s="25" t="s">
        <v>50</v>
      </c>
      <c r="D70" s="15">
        <v>45800</v>
      </c>
      <c r="E70" s="11">
        <v>219.08530999999999</v>
      </c>
      <c r="F70" s="14">
        <v>145</v>
      </c>
      <c r="G70"/>
      <c r="H70"/>
      <c r="I70" s="7"/>
      <c r="J70" s="7"/>
      <c r="K70" s="7"/>
      <c r="L70" s="7"/>
      <c r="M70" s="7"/>
    </row>
    <row r="71" spans="2:13" s="3" customFormat="1" ht="21.75" customHeight="1" x14ac:dyDescent="0.2">
      <c r="B71" s="13" t="s">
        <v>32</v>
      </c>
      <c r="C71" s="25" t="s">
        <v>50</v>
      </c>
      <c r="D71" s="15">
        <v>45800</v>
      </c>
      <c r="E71" s="11">
        <v>53.8352</v>
      </c>
      <c r="F71" s="14">
        <v>555</v>
      </c>
      <c r="G71"/>
      <c r="H71"/>
      <c r="I71" s="7"/>
      <c r="J71" s="7"/>
      <c r="K71" s="7"/>
      <c r="L71" s="7"/>
      <c r="M71" s="7"/>
    </row>
    <row r="72" spans="2:13" s="3" customFormat="1" ht="21.75" customHeight="1" x14ac:dyDescent="0.2">
      <c r="B72" s="13" t="s">
        <v>33</v>
      </c>
      <c r="C72" s="25" t="s">
        <v>50</v>
      </c>
      <c r="D72" s="15">
        <v>45800</v>
      </c>
      <c r="E72" s="11">
        <v>10.197899999999999</v>
      </c>
      <c r="F72" s="14">
        <v>118</v>
      </c>
      <c r="G72"/>
      <c r="H72"/>
      <c r="I72" s="7"/>
      <c r="J72" s="7"/>
      <c r="K72" s="7"/>
      <c r="L72" s="7"/>
      <c r="M72" s="7"/>
    </row>
    <row r="73" spans="2:13" s="3" customFormat="1" ht="21.75" customHeight="1" x14ac:dyDescent="0.2">
      <c r="B73" s="13" t="s">
        <v>28</v>
      </c>
      <c r="C73" s="25" t="s">
        <v>50</v>
      </c>
      <c r="D73" s="15">
        <v>45800</v>
      </c>
      <c r="E73" s="11">
        <v>2.38992</v>
      </c>
      <c r="F73" s="14">
        <v>7</v>
      </c>
      <c r="G73"/>
      <c r="H73"/>
      <c r="I73" s="7"/>
      <c r="J73" s="7"/>
      <c r="K73" s="7"/>
      <c r="L73" s="7"/>
      <c r="M73" s="7"/>
    </row>
    <row r="74" spans="2:13" s="3" customFormat="1" ht="21.75" customHeight="1" x14ac:dyDescent="0.2">
      <c r="B74" s="13" t="s">
        <v>19</v>
      </c>
      <c r="C74" s="25" t="s">
        <v>50</v>
      </c>
      <c r="D74" s="15">
        <v>45784</v>
      </c>
      <c r="E74" s="11">
        <v>40.020000000000003</v>
      </c>
      <c r="F74" s="14" t="s">
        <v>29</v>
      </c>
      <c r="G74"/>
      <c r="H74"/>
      <c r="I74" s="7"/>
      <c r="J74" s="7"/>
      <c r="K74" s="7"/>
      <c r="L74" s="7"/>
      <c r="M74" s="7"/>
    </row>
    <row r="75" spans="2:13" s="3" customFormat="1" ht="21.75" customHeight="1" x14ac:dyDescent="0.2">
      <c r="B75" s="13" t="s">
        <v>19</v>
      </c>
      <c r="C75" s="25" t="s">
        <v>50</v>
      </c>
      <c r="D75" s="15">
        <v>45800</v>
      </c>
      <c r="E75" s="11">
        <v>46.655999999999999</v>
      </c>
      <c r="F75" s="14">
        <v>10</v>
      </c>
      <c r="G75"/>
      <c r="H75"/>
      <c r="I75" s="7"/>
      <c r="J75" s="7"/>
      <c r="K75" s="7"/>
      <c r="L75" s="7"/>
      <c r="M75" s="7"/>
    </row>
    <row r="76" spans="2:13" s="3" customFormat="1" ht="21.75" customHeight="1" x14ac:dyDescent="0.2">
      <c r="B76" s="13" t="s">
        <v>20</v>
      </c>
      <c r="C76" s="25" t="s">
        <v>50</v>
      </c>
      <c r="D76" s="15">
        <v>45800</v>
      </c>
      <c r="E76" s="11">
        <v>27.119</v>
      </c>
      <c r="F76" s="14">
        <v>10</v>
      </c>
      <c r="G76"/>
      <c r="H76"/>
      <c r="I76" s="7"/>
      <c r="J76" s="7"/>
      <c r="K76" s="7"/>
      <c r="L76" s="7"/>
      <c r="M76" s="7"/>
    </row>
    <row r="77" spans="2:13" s="3" customFormat="1" ht="21.75" customHeight="1" x14ac:dyDescent="0.2">
      <c r="B77" s="13" t="s">
        <v>76</v>
      </c>
      <c r="C77" s="25" t="s">
        <v>30</v>
      </c>
      <c r="D77" s="15">
        <v>45800</v>
      </c>
      <c r="E77" s="11">
        <v>1.7758099999999999</v>
      </c>
      <c r="F77" s="14" t="s">
        <v>29</v>
      </c>
      <c r="G77"/>
      <c r="H77"/>
      <c r="I77" s="7"/>
      <c r="J77" s="7"/>
      <c r="K77" s="7"/>
      <c r="L77" s="7"/>
      <c r="M77" s="7"/>
    </row>
    <row r="78" spans="2:13" s="3" customFormat="1" ht="21.75" customHeight="1" x14ac:dyDescent="0.2">
      <c r="B78" s="13" t="s">
        <v>82</v>
      </c>
      <c r="C78" s="25" t="s">
        <v>30</v>
      </c>
      <c r="D78" s="15">
        <v>45784</v>
      </c>
      <c r="E78" s="11">
        <v>5123.0631199999998</v>
      </c>
      <c r="F78" s="14">
        <v>4353</v>
      </c>
      <c r="G78"/>
      <c r="H78"/>
      <c r="I78" s="7"/>
      <c r="J78" s="7"/>
      <c r="K78" s="7"/>
      <c r="L78" s="7"/>
      <c r="M78" s="7"/>
    </row>
    <row r="79" spans="2:13" s="3" customFormat="1" ht="21.75" customHeight="1" x14ac:dyDescent="0.2">
      <c r="B79" s="13" t="s">
        <v>64</v>
      </c>
      <c r="C79" s="25" t="s">
        <v>30</v>
      </c>
      <c r="D79" s="15">
        <v>45800</v>
      </c>
      <c r="E79" s="51">
        <v>0.52</v>
      </c>
      <c r="F79" s="14" t="s">
        <v>29</v>
      </c>
      <c r="G79"/>
      <c r="H79"/>
      <c r="I79" s="7"/>
      <c r="J79" s="7"/>
      <c r="K79" s="7"/>
      <c r="L79" s="7"/>
      <c r="M79" s="7"/>
    </row>
    <row r="80" spans="2:13" s="3" customFormat="1" ht="21.75" customHeight="1" x14ac:dyDescent="0.2">
      <c r="B80" s="13" t="s">
        <v>21</v>
      </c>
      <c r="C80" s="25" t="s">
        <v>50</v>
      </c>
      <c r="D80" s="15">
        <v>45800</v>
      </c>
      <c r="E80" s="11">
        <v>1.3919999999999999</v>
      </c>
      <c r="F80" s="14" t="s">
        <v>29</v>
      </c>
      <c r="G80"/>
      <c r="H80"/>
      <c r="I80" s="7"/>
      <c r="J80" s="7"/>
      <c r="K80" s="7"/>
      <c r="L80" s="7"/>
      <c r="M80" s="7"/>
    </row>
    <row r="81" spans="2:13" s="3" customFormat="1" ht="21.75" customHeight="1" x14ac:dyDescent="0.2">
      <c r="B81" s="13" t="s">
        <v>83</v>
      </c>
      <c r="C81" s="25" t="s">
        <v>30</v>
      </c>
      <c r="D81" s="15">
        <v>45800</v>
      </c>
      <c r="E81" s="11">
        <v>459.46</v>
      </c>
      <c r="F81" s="14">
        <v>662</v>
      </c>
      <c r="G81"/>
      <c r="H81"/>
      <c r="I81" s="7"/>
      <c r="J81" s="7"/>
      <c r="K81" s="7"/>
      <c r="L81" s="7"/>
      <c r="M81" s="7"/>
    </row>
    <row r="82" spans="2:13" s="3" customFormat="1" ht="21.75" customHeight="1" x14ac:dyDescent="0.2">
      <c r="B82" s="13" t="s">
        <v>22</v>
      </c>
      <c r="C82" s="25" t="s">
        <v>50</v>
      </c>
      <c r="D82" s="15">
        <v>45800</v>
      </c>
      <c r="E82" s="11">
        <v>2.17699</v>
      </c>
      <c r="F82" s="14" t="s">
        <v>29</v>
      </c>
      <c r="G82"/>
      <c r="H82"/>
      <c r="I82" s="7"/>
      <c r="J82" s="7"/>
      <c r="K82" s="7"/>
      <c r="L82" s="7"/>
      <c r="M82" s="7"/>
    </row>
    <row r="83" spans="2:13" s="3" customFormat="1" ht="21.75" customHeight="1" x14ac:dyDescent="0.2">
      <c r="B83" s="13" t="s">
        <v>84</v>
      </c>
      <c r="C83" s="25" t="s">
        <v>30</v>
      </c>
      <c r="D83" s="15">
        <v>45784</v>
      </c>
      <c r="E83" s="11">
        <v>127.31183</v>
      </c>
      <c r="F83" s="14">
        <v>34</v>
      </c>
      <c r="G83"/>
      <c r="H83"/>
      <c r="I83" s="7"/>
      <c r="J83" s="7"/>
      <c r="K83" s="7"/>
      <c r="L83" s="7"/>
      <c r="M83" s="7"/>
    </row>
    <row r="84" spans="2:13" s="3" customFormat="1" ht="21.75" customHeight="1" x14ac:dyDescent="0.2">
      <c r="B84" s="13" t="s">
        <v>85</v>
      </c>
      <c r="C84" s="25" t="s">
        <v>30</v>
      </c>
      <c r="D84" s="15">
        <v>45800</v>
      </c>
      <c r="E84" s="11">
        <v>70.86</v>
      </c>
      <c r="F84" s="14">
        <v>131</v>
      </c>
      <c r="G84"/>
      <c r="H84"/>
      <c r="I84" s="7"/>
      <c r="J84" s="7"/>
      <c r="K84" s="7"/>
      <c r="L84" s="7"/>
      <c r="M84" s="7"/>
    </row>
    <row r="85" spans="2:13" s="3" customFormat="1" ht="21.75" customHeight="1" x14ac:dyDescent="0.2">
      <c r="B85" s="13" t="s">
        <v>51</v>
      </c>
      <c r="C85" s="25" t="s">
        <v>30</v>
      </c>
      <c r="D85" s="15">
        <v>45784</v>
      </c>
      <c r="E85" s="11">
        <v>1.92</v>
      </c>
      <c r="F85" s="14" t="s">
        <v>29</v>
      </c>
      <c r="G85"/>
      <c r="H85"/>
      <c r="I85" s="7"/>
      <c r="J85" s="7"/>
      <c r="K85" s="7"/>
      <c r="L85" s="7"/>
      <c r="M85" s="7"/>
    </row>
    <row r="86" spans="2:13" s="3" customFormat="1" ht="21.75" customHeight="1" x14ac:dyDescent="0.2">
      <c r="B86" s="13" t="s">
        <v>51</v>
      </c>
      <c r="C86" s="25" t="s">
        <v>30</v>
      </c>
      <c r="D86" s="15">
        <v>45800</v>
      </c>
      <c r="E86" s="11">
        <v>2.68</v>
      </c>
      <c r="F86" s="14" t="s">
        <v>29</v>
      </c>
      <c r="G86"/>
      <c r="H86"/>
      <c r="I86" s="7"/>
      <c r="J86" s="7"/>
      <c r="K86" s="7"/>
      <c r="L86" s="7"/>
      <c r="M86" s="7"/>
    </row>
    <row r="87" spans="2:13" s="3" customFormat="1" ht="21.75" customHeight="1" x14ac:dyDescent="0.2">
      <c r="B87" s="13" t="s">
        <v>86</v>
      </c>
      <c r="C87" s="25" t="s">
        <v>30</v>
      </c>
      <c r="D87" s="15">
        <v>45784</v>
      </c>
      <c r="E87" s="11">
        <v>1230.1324999999999</v>
      </c>
      <c r="F87" s="14">
        <v>517</v>
      </c>
      <c r="G87"/>
      <c r="H87"/>
      <c r="I87" s="7"/>
      <c r="J87" s="7"/>
      <c r="K87" s="7"/>
      <c r="L87" s="7"/>
      <c r="M87" s="7"/>
    </row>
    <row r="88" spans="2:13" s="3" customFormat="1" ht="21.75" customHeight="1" x14ac:dyDescent="0.2">
      <c r="B88" s="13" t="s">
        <v>24</v>
      </c>
      <c r="C88" s="25" t="s">
        <v>50</v>
      </c>
      <c r="D88" s="15">
        <v>45784</v>
      </c>
      <c r="E88" s="11">
        <v>7.8419999999999996</v>
      </c>
      <c r="F88" s="14" t="s">
        <v>29</v>
      </c>
      <c r="G88"/>
      <c r="H88"/>
      <c r="I88" s="7"/>
      <c r="J88" s="7"/>
      <c r="K88" s="7"/>
      <c r="L88" s="7"/>
      <c r="M88" s="7"/>
    </row>
    <row r="89" spans="2:13" s="3" customFormat="1" ht="21.75" customHeight="1" x14ac:dyDescent="0.2">
      <c r="B89" s="13" t="s">
        <v>87</v>
      </c>
      <c r="C89" s="25" t="s">
        <v>30</v>
      </c>
      <c r="D89" s="15">
        <v>45790</v>
      </c>
      <c r="E89" s="11">
        <v>130.95791</v>
      </c>
      <c r="F89" s="14" t="s">
        <v>29</v>
      </c>
      <c r="G89"/>
      <c r="H89"/>
      <c r="I89" s="7"/>
      <c r="J89" s="7"/>
      <c r="K89" s="7"/>
      <c r="L89" s="7"/>
      <c r="M89" s="7"/>
    </row>
    <row r="90" spans="2:13" s="3" customFormat="1" ht="19.5" customHeight="1" x14ac:dyDescent="0.2">
      <c r="B90" s="27" t="s">
        <v>79</v>
      </c>
      <c r="C90" s="28"/>
      <c r="D90" s="28"/>
      <c r="E90" s="29">
        <f>SUM(E70:E89)</f>
        <v>7559.395489999999</v>
      </c>
      <c r="F90" s="30"/>
      <c r="G90"/>
      <c r="H90" s="7"/>
      <c r="I90" s="7"/>
      <c r="J90" s="7"/>
      <c r="K90" s="7"/>
      <c r="L90" s="7"/>
      <c r="M90" s="7"/>
    </row>
    <row r="91" spans="2:13" s="3" customFormat="1" ht="12.75" customHeight="1" x14ac:dyDescent="0.2">
      <c r="B91" s="9" t="s">
        <v>88</v>
      </c>
      <c r="C91" s="10"/>
      <c r="D91" s="10"/>
      <c r="E91" s="55"/>
      <c r="F91" s="56"/>
      <c r="G91"/>
      <c r="H91" s="7"/>
      <c r="I91" s="7"/>
      <c r="J91" s="7"/>
      <c r="K91" s="7"/>
      <c r="L91" s="7"/>
      <c r="M91" s="7"/>
    </row>
    <row r="92" spans="2:13" s="3" customFormat="1" ht="21.75" customHeight="1" x14ac:dyDescent="0.2">
      <c r="B92" s="65" t="s">
        <v>76</v>
      </c>
      <c r="C92" s="25" t="s">
        <v>30</v>
      </c>
      <c r="D92" s="15">
        <v>45833</v>
      </c>
      <c r="E92" s="41">
        <v>3.08134</v>
      </c>
      <c r="F92" s="57">
        <v>4</v>
      </c>
      <c r="G92"/>
      <c r="H92" s="7"/>
      <c r="I92" s="7"/>
      <c r="J92" s="7"/>
      <c r="K92" s="7"/>
      <c r="L92" s="7"/>
      <c r="M92" s="7"/>
    </row>
    <row r="93" spans="2:13" s="3" customFormat="1" ht="21.75" customHeight="1" x14ac:dyDescent="0.2">
      <c r="B93" s="65" t="s">
        <v>21</v>
      </c>
      <c r="C93" s="25" t="s">
        <v>50</v>
      </c>
      <c r="D93" s="15">
        <v>45833</v>
      </c>
      <c r="E93" s="53">
        <v>0.435</v>
      </c>
      <c r="F93" s="57" t="s">
        <v>29</v>
      </c>
      <c r="G93"/>
      <c r="H93" s="7"/>
      <c r="I93" s="7"/>
      <c r="J93" s="7"/>
      <c r="K93" s="7"/>
      <c r="L93" s="7"/>
      <c r="M93" s="7"/>
    </row>
    <row r="94" spans="2:13" s="3" customFormat="1" ht="24" customHeight="1" x14ac:dyDescent="0.2">
      <c r="B94" s="65" t="s">
        <v>83</v>
      </c>
      <c r="C94" s="25" t="s">
        <v>30</v>
      </c>
      <c r="D94" s="15">
        <v>45833</v>
      </c>
      <c r="E94" s="41">
        <v>0.59</v>
      </c>
      <c r="F94" s="57" t="s">
        <v>29</v>
      </c>
      <c r="G94"/>
      <c r="H94" s="7"/>
      <c r="I94" s="7"/>
      <c r="J94" s="7"/>
      <c r="K94" s="7"/>
      <c r="L94" s="7"/>
      <c r="M94" s="7"/>
    </row>
    <row r="95" spans="2:13" s="3" customFormat="1" ht="26.25" customHeight="1" x14ac:dyDescent="0.2">
      <c r="B95" s="65" t="s">
        <v>100</v>
      </c>
      <c r="C95" s="25" t="s">
        <v>30</v>
      </c>
      <c r="D95" s="15">
        <v>45833</v>
      </c>
      <c r="E95" s="41">
        <v>513.37390000000005</v>
      </c>
      <c r="F95" s="57">
        <v>6</v>
      </c>
      <c r="G95"/>
      <c r="H95" s="7"/>
      <c r="I95" s="7"/>
      <c r="J95" s="7"/>
      <c r="K95" s="7"/>
      <c r="L95" s="7"/>
      <c r="M95" s="7"/>
    </row>
    <row r="96" spans="2:13" s="3" customFormat="1" ht="24" customHeight="1" x14ac:dyDescent="0.2">
      <c r="B96" s="65" t="s">
        <v>101</v>
      </c>
      <c r="C96" s="25" t="s">
        <v>30</v>
      </c>
      <c r="D96" s="15">
        <v>45833</v>
      </c>
      <c r="E96" s="41">
        <v>3637.9409999999998</v>
      </c>
      <c r="F96" s="57">
        <v>677</v>
      </c>
      <c r="G96"/>
      <c r="H96" s="7"/>
      <c r="I96" s="7"/>
      <c r="J96" s="7"/>
      <c r="K96" s="7"/>
      <c r="L96" s="7"/>
      <c r="M96" s="7"/>
    </row>
    <row r="97" spans="2:13" s="3" customFormat="1" ht="21.75" customHeight="1" x14ac:dyDescent="0.2">
      <c r="B97" s="65" t="s">
        <v>85</v>
      </c>
      <c r="C97" s="25" t="s">
        <v>30</v>
      </c>
      <c r="D97" s="15">
        <v>45833</v>
      </c>
      <c r="E97" s="53">
        <v>0.17</v>
      </c>
      <c r="F97" s="57" t="s">
        <v>29</v>
      </c>
      <c r="G97"/>
      <c r="H97" s="7"/>
      <c r="I97" s="7"/>
      <c r="J97" s="7"/>
      <c r="K97" s="7"/>
      <c r="L97" s="7"/>
      <c r="M97" s="7"/>
    </row>
    <row r="98" spans="2:13" s="3" customFormat="1" ht="21.75" customHeight="1" x14ac:dyDescent="0.2">
      <c r="B98" s="65" t="s">
        <v>102</v>
      </c>
      <c r="C98" s="25" t="s">
        <v>30</v>
      </c>
      <c r="D98" s="15">
        <v>45833</v>
      </c>
      <c r="E98" s="41">
        <v>32.24024</v>
      </c>
      <c r="F98" s="57">
        <v>83</v>
      </c>
      <c r="G98"/>
      <c r="H98" s="7"/>
      <c r="I98" s="7"/>
      <c r="J98" s="7"/>
      <c r="K98" s="7"/>
      <c r="L98" s="7"/>
      <c r="M98" s="7"/>
    </row>
    <row r="99" spans="2:13" s="3" customFormat="1" ht="21.75" customHeight="1" x14ac:dyDescent="0.2">
      <c r="B99" s="65" t="s">
        <v>103</v>
      </c>
      <c r="C99" s="25" t="s">
        <v>30</v>
      </c>
      <c r="D99" s="15">
        <v>45833</v>
      </c>
      <c r="E99" s="41">
        <v>138.38999999999999</v>
      </c>
      <c r="F99" s="57">
        <v>83</v>
      </c>
      <c r="G99"/>
      <c r="H99" s="7"/>
      <c r="I99" s="7"/>
      <c r="J99" s="7"/>
      <c r="K99" s="7"/>
      <c r="L99" s="7"/>
      <c r="M99" s="7"/>
    </row>
    <row r="100" spans="2:13" s="3" customFormat="1" ht="21.75" customHeight="1" x14ac:dyDescent="0.2">
      <c r="B100" s="65" t="s">
        <v>24</v>
      </c>
      <c r="C100" s="25" t="s">
        <v>50</v>
      </c>
      <c r="D100" s="15">
        <v>45833</v>
      </c>
      <c r="E100" s="53">
        <v>0.4284</v>
      </c>
      <c r="F100" s="57" t="s">
        <v>29</v>
      </c>
      <c r="G100"/>
      <c r="H100" s="7"/>
      <c r="I100" s="7"/>
      <c r="J100" s="7"/>
      <c r="K100" s="7"/>
      <c r="L100" s="7"/>
      <c r="M100" s="7"/>
    </row>
    <row r="101" spans="2:13" s="3" customFormat="1" ht="21.75" customHeight="1" x14ac:dyDescent="0.2">
      <c r="B101" s="65" t="s">
        <v>104</v>
      </c>
      <c r="C101" s="25" t="s">
        <v>30</v>
      </c>
      <c r="D101" s="15">
        <v>45833</v>
      </c>
      <c r="E101" s="41">
        <v>734.52655000000004</v>
      </c>
      <c r="F101" s="57">
        <v>109</v>
      </c>
      <c r="G101"/>
      <c r="H101" s="7"/>
      <c r="I101" s="7"/>
      <c r="J101" s="7"/>
      <c r="K101" s="7"/>
      <c r="L101" s="7"/>
      <c r="M101" s="7"/>
    </row>
    <row r="102" spans="2:13" s="3" customFormat="1" ht="21.75" customHeight="1" x14ac:dyDescent="0.2">
      <c r="B102" s="65" t="s">
        <v>105</v>
      </c>
      <c r="C102" s="25" t="s">
        <v>30</v>
      </c>
      <c r="D102" s="15">
        <v>45833</v>
      </c>
      <c r="E102" s="41">
        <v>85.571740000000005</v>
      </c>
      <c r="F102" s="57" t="s">
        <v>29</v>
      </c>
      <c r="G102"/>
      <c r="H102" s="7"/>
      <c r="I102" s="7"/>
      <c r="J102" s="7"/>
      <c r="K102" s="7"/>
      <c r="L102" s="7"/>
      <c r="M102" s="7"/>
    </row>
    <row r="103" spans="2:13" s="3" customFormat="1" ht="19.5" customHeight="1" x14ac:dyDescent="0.2">
      <c r="B103" s="27" t="s">
        <v>89</v>
      </c>
      <c r="C103" s="28"/>
      <c r="D103" s="28"/>
      <c r="E103" s="29">
        <f>SUM(E92:E102)</f>
        <v>5146.7481699999998</v>
      </c>
      <c r="F103" s="30"/>
      <c r="G103"/>
      <c r="H103" s="7"/>
      <c r="I103" s="7"/>
      <c r="J103" s="7"/>
      <c r="K103" s="7"/>
      <c r="L103" s="7"/>
      <c r="M103" s="7"/>
    </row>
    <row r="104" spans="2:13" s="3" customFormat="1" ht="12.75" customHeight="1" x14ac:dyDescent="0.2">
      <c r="B104" s="9" t="s">
        <v>106</v>
      </c>
      <c r="C104" s="10"/>
      <c r="D104" s="10"/>
      <c r="E104" s="55"/>
      <c r="F104" s="56"/>
      <c r="G104"/>
      <c r="H104" s="7"/>
      <c r="I104" s="7"/>
      <c r="J104" s="7"/>
      <c r="K104" s="7"/>
      <c r="L104" s="7"/>
      <c r="M104" s="7"/>
    </row>
    <row r="105" spans="2:13" s="3" customFormat="1" ht="21.75" customHeight="1" x14ac:dyDescent="0.2">
      <c r="B105" s="65" t="s">
        <v>25</v>
      </c>
      <c r="C105" s="25" t="s">
        <v>50</v>
      </c>
      <c r="D105" s="15">
        <v>45863</v>
      </c>
      <c r="E105" s="41">
        <v>0.69920000000000004</v>
      </c>
      <c r="F105" s="57">
        <v>4</v>
      </c>
      <c r="G105" s="66"/>
      <c r="H105" s="7"/>
      <c r="I105" s="7"/>
      <c r="J105" s="7"/>
      <c r="K105" s="7"/>
      <c r="L105" s="7"/>
      <c r="M105" s="7"/>
    </row>
    <row r="106" spans="2:13" s="3" customFormat="1" ht="21.75" customHeight="1" x14ac:dyDescent="0.2">
      <c r="B106" s="65" t="s">
        <v>32</v>
      </c>
      <c r="C106" s="25" t="s">
        <v>50</v>
      </c>
      <c r="D106" s="15">
        <v>45863</v>
      </c>
      <c r="E106" s="41">
        <v>1.0475999999999999</v>
      </c>
      <c r="F106" s="57" t="s">
        <v>29</v>
      </c>
      <c r="G106" s="66"/>
      <c r="H106" s="7"/>
      <c r="I106" s="7"/>
      <c r="J106" s="7"/>
      <c r="K106" s="7"/>
      <c r="L106" s="7"/>
      <c r="M106" s="7"/>
    </row>
    <row r="107" spans="2:13" s="3" customFormat="1" ht="21.75" customHeight="1" x14ac:dyDescent="0.2">
      <c r="B107" s="65" t="s">
        <v>26</v>
      </c>
      <c r="C107" s="25" t="s">
        <v>50</v>
      </c>
      <c r="D107" s="15">
        <v>45863</v>
      </c>
      <c r="E107" s="41">
        <v>9.1150500000000001</v>
      </c>
      <c r="F107" s="57">
        <v>6</v>
      </c>
      <c r="G107" s="66"/>
      <c r="H107" s="7"/>
      <c r="I107" s="7"/>
      <c r="J107" s="7"/>
      <c r="K107" s="7"/>
      <c r="L107" s="7"/>
      <c r="M107" s="7"/>
    </row>
    <row r="108" spans="2:13" s="3" customFormat="1" ht="21.75" customHeight="1" x14ac:dyDescent="0.2">
      <c r="B108" s="65" t="s">
        <v>28</v>
      </c>
      <c r="C108" s="25" t="s">
        <v>50</v>
      </c>
      <c r="D108" s="15">
        <v>45863</v>
      </c>
      <c r="E108" s="41">
        <v>2.7088400000000004</v>
      </c>
      <c r="F108" s="57">
        <v>6</v>
      </c>
      <c r="G108" s="66"/>
      <c r="H108" s="7"/>
      <c r="I108" s="7"/>
      <c r="J108" s="7"/>
      <c r="K108" s="7"/>
      <c r="L108" s="7"/>
      <c r="M108" s="7"/>
    </row>
    <row r="109" spans="2:13" s="3" customFormat="1" ht="21.75" customHeight="1" x14ac:dyDescent="0.2">
      <c r="B109" s="65" t="s">
        <v>83</v>
      </c>
      <c r="C109" s="25" t="s">
        <v>30</v>
      </c>
      <c r="D109" s="15">
        <v>45849</v>
      </c>
      <c r="E109" s="41">
        <v>12.48</v>
      </c>
      <c r="F109" s="57">
        <v>26</v>
      </c>
      <c r="G109" s="66"/>
      <c r="H109" s="7"/>
      <c r="I109" s="7"/>
      <c r="J109" s="7"/>
      <c r="K109" s="7"/>
      <c r="L109" s="7"/>
      <c r="M109" s="7"/>
    </row>
    <row r="110" spans="2:13" s="3" customFormat="1" ht="19.5" customHeight="1" x14ac:dyDescent="0.2">
      <c r="B110" s="27" t="s">
        <v>107</v>
      </c>
      <c r="C110" s="28"/>
      <c r="D110" s="28"/>
      <c r="E110" s="29">
        <f>SUM(E105:E109)</f>
        <v>26.050690000000003</v>
      </c>
      <c r="F110" s="30"/>
      <c r="G110"/>
      <c r="H110" s="7"/>
      <c r="I110" s="7"/>
      <c r="J110" s="7"/>
      <c r="K110" s="7"/>
      <c r="L110" s="7"/>
      <c r="M110" s="7"/>
    </row>
    <row r="111" spans="2:13" s="3" customFormat="1" ht="12.75" customHeight="1" x14ac:dyDescent="0.2">
      <c r="B111" s="9" t="s">
        <v>108</v>
      </c>
      <c r="C111" s="10"/>
      <c r="D111" s="10"/>
      <c r="E111" s="55"/>
      <c r="F111" s="56"/>
      <c r="G111"/>
      <c r="H111" s="7"/>
      <c r="I111" s="7"/>
      <c r="J111" s="7"/>
      <c r="K111" s="7"/>
      <c r="L111" s="7"/>
      <c r="M111" s="7"/>
    </row>
    <row r="112" spans="2:13" s="3" customFormat="1" ht="24" customHeight="1" x14ac:dyDescent="0.2">
      <c r="B112" s="65" t="s">
        <v>82</v>
      </c>
      <c r="C112" s="25" t="s">
        <v>30</v>
      </c>
      <c r="D112" s="15">
        <v>45894</v>
      </c>
      <c r="E112" s="53">
        <v>8.6449999999999999E-2</v>
      </c>
      <c r="F112" s="57" t="s">
        <v>29</v>
      </c>
      <c r="G112"/>
      <c r="H112" s="7"/>
      <c r="I112" s="7"/>
      <c r="J112" s="7"/>
      <c r="K112" s="7"/>
      <c r="L112" s="7"/>
      <c r="M112" s="7"/>
    </row>
    <row r="113" spans="2:13" s="3" customFormat="1" ht="24" customHeight="1" x14ac:dyDescent="0.2">
      <c r="B113" s="65" t="s">
        <v>86</v>
      </c>
      <c r="C113" s="25" t="s">
        <v>30</v>
      </c>
      <c r="D113" s="15">
        <v>45894</v>
      </c>
      <c r="E113" s="53">
        <v>0.875</v>
      </c>
      <c r="F113" s="57" t="s">
        <v>29</v>
      </c>
      <c r="G113"/>
      <c r="H113" s="7"/>
      <c r="I113" s="7"/>
      <c r="J113" s="7"/>
      <c r="K113" s="7"/>
      <c r="L113" s="7"/>
      <c r="M113" s="7"/>
    </row>
    <row r="114" spans="2:13" s="3" customFormat="1" ht="19.5" customHeight="1" x14ac:dyDescent="0.2">
      <c r="B114" s="27" t="s">
        <v>109</v>
      </c>
      <c r="C114" s="28"/>
      <c r="D114" s="28"/>
      <c r="E114" s="29">
        <f>SUM(E112:E113)</f>
        <v>0.96145000000000003</v>
      </c>
      <c r="F114" s="30"/>
      <c r="G114"/>
      <c r="H114" s="7"/>
      <c r="I114" s="7"/>
      <c r="J114" s="7"/>
      <c r="K114" s="7"/>
      <c r="L114" s="7"/>
      <c r="M114" s="7"/>
    </row>
    <row r="115" spans="2:13" s="3" customFormat="1" ht="12.75" customHeight="1" x14ac:dyDescent="0.2">
      <c r="B115" s="9" t="s">
        <v>110</v>
      </c>
      <c r="C115" s="10"/>
      <c r="D115" s="10"/>
      <c r="E115" s="55"/>
      <c r="F115" s="56"/>
      <c r="G115"/>
      <c r="H115" s="7"/>
      <c r="I115" s="7"/>
      <c r="J115" s="7"/>
      <c r="K115" s="7"/>
      <c r="L115" s="7"/>
      <c r="M115" s="7"/>
    </row>
    <row r="116" spans="2:13" s="3" customFormat="1" ht="24" customHeight="1" x14ac:dyDescent="0.2">
      <c r="B116" s="65"/>
      <c r="C116" s="25"/>
      <c r="D116" s="15"/>
      <c r="E116" s="41"/>
      <c r="F116" s="57"/>
      <c r="G116" s="66"/>
      <c r="H116" s="7"/>
      <c r="I116" s="7"/>
      <c r="J116" s="7"/>
      <c r="K116" s="7"/>
      <c r="L116" s="7"/>
      <c r="M116" s="7"/>
    </row>
    <row r="117" spans="2:13" s="3" customFormat="1" ht="24" customHeight="1" x14ac:dyDescent="0.2">
      <c r="B117" s="65"/>
      <c r="C117" s="25"/>
      <c r="D117" s="15"/>
      <c r="E117" s="41"/>
      <c r="F117" s="57"/>
      <c r="G117" s="66"/>
      <c r="H117" s="7"/>
      <c r="I117" s="7"/>
      <c r="J117" s="7"/>
      <c r="K117" s="7"/>
      <c r="L117" s="7"/>
      <c r="M117" s="7"/>
    </row>
    <row r="118" spans="2:13" s="3" customFormat="1" ht="24" customHeight="1" x14ac:dyDescent="0.2">
      <c r="B118" s="65"/>
      <c r="C118" s="25"/>
      <c r="D118" s="15"/>
      <c r="E118" s="41"/>
      <c r="F118" s="57"/>
      <c r="G118" s="66"/>
      <c r="H118" s="7"/>
      <c r="I118" s="7"/>
      <c r="J118" s="7"/>
      <c r="K118" s="7"/>
      <c r="L118" s="7"/>
      <c r="M118" s="7"/>
    </row>
    <row r="119" spans="2:13" s="3" customFormat="1" ht="19.5" customHeight="1" x14ac:dyDescent="0.2">
      <c r="B119" s="27" t="s">
        <v>111</v>
      </c>
      <c r="C119" s="28"/>
      <c r="D119" s="28"/>
      <c r="E119" s="29">
        <f>SUM(E116:E118)</f>
        <v>0</v>
      </c>
      <c r="F119" s="30"/>
      <c r="G119"/>
      <c r="H119" s="7"/>
      <c r="I119" s="7"/>
      <c r="J119" s="7"/>
      <c r="K119" s="7"/>
      <c r="L119" s="7"/>
      <c r="M119" s="7"/>
    </row>
    <row r="120" spans="2:13" s="3" customFormat="1" ht="19.5" customHeight="1" x14ac:dyDescent="0.2">
      <c r="B120" s="34" t="s">
        <v>54</v>
      </c>
      <c r="C120" s="35"/>
      <c r="D120" s="35"/>
      <c r="E120" s="36">
        <f>+E43+E48+E55+E68+E90+E103+E110+E114+E119</f>
        <v>22295.613679999995</v>
      </c>
      <c r="F120" s="37"/>
      <c r="G120"/>
      <c r="H120" s="7"/>
      <c r="I120" s="7"/>
      <c r="J120" s="7"/>
      <c r="K120" s="7"/>
      <c r="L120" s="7"/>
      <c r="M120" s="7"/>
    </row>
    <row r="121" spans="2:13" s="3" customFormat="1" ht="19.5" customHeight="1" x14ac:dyDescent="0.2">
      <c r="B121" s="31" t="s">
        <v>13</v>
      </c>
      <c r="C121" s="32"/>
      <c r="D121" s="32"/>
      <c r="E121" s="38">
        <f>+E37+E120</f>
        <v>107290.89873</v>
      </c>
      <c r="F121" s="33"/>
      <c r="G121"/>
      <c r="H121" s="42"/>
      <c r="I121" s="7"/>
      <c r="J121" s="7"/>
      <c r="K121" s="7"/>
      <c r="L121" s="7"/>
      <c r="M121" s="7"/>
    </row>
    <row r="122" spans="2:13" x14ac:dyDescent="0.2">
      <c r="B122"/>
      <c r="C122"/>
      <c r="D122"/>
      <c r="E122"/>
      <c r="F122"/>
    </row>
    <row r="123" spans="2:13" x14ac:dyDescent="0.2">
      <c r="B123"/>
      <c r="C123"/>
      <c r="D123"/>
      <c r="E123"/>
      <c r="F123"/>
    </row>
    <row r="124" spans="2:13" x14ac:dyDescent="0.2">
      <c r="B124"/>
      <c r="C124"/>
      <c r="D124"/>
      <c r="E124"/>
      <c r="F124"/>
    </row>
    <row r="125" spans="2:13" x14ac:dyDescent="0.2">
      <c r="B125"/>
      <c r="C125"/>
      <c r="D125"/>
      <c r="E125"/>
      <c r="F125"/>
    </row>
    <row r="126" spans="2:13" x14ac:dyDescent="0.2">
      <c r="B126"/>
      <c r="C126"/>
      <c r="D126"/>
      <c r="E126"/>
      <c r="F126"/>
    </row>
    <row r="127" spans="2:13" x14ac:dyDescent="0.2">
      <c r="B127"/>
      <c r="C127"/>
      <c r="D127"/>
      <c r="E127"/>
      <c r="F127"/>
    </row>
    <row r="128" spans="2:13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1:6" x14ac:dyDescent="0.2">
      <c r="B145"/>
      <c r="C145"/>
      <c r="D145"/>
      <c r="E145"/>
      <c r="F145"/>
    </row>
    <row r="146" spans="1:6" x14ac:dyDescent="0.2">
      <c r="B146"/>
      <c r="C146"/>
      <c r="D146"/>
      <c r="E146"/>
      <c r="F146"/>
    </row>
    <row r="147" spans="1:6" x14ac:dyDescent="0.2">
      <c r="A147" s="4"/>
      <c r="B147"/>
      <c r="C147"/>
      <c r="D147"/>
      <c r="E147"/>
      <c r="F147"/>
    </row>
    <row r="148" spans="1:6" x14ac:dyDescent="0.2">
      <c r="B148"/>
      <c r="C148"/>
      <c r="D148"/>
      <c r="E148"/>
      <c r="F148"/>
    </row>
    <row r="149" spans="1:6" x14ac:dyDescent="0.2">
      <c r="B149"/>
      <c r="C149"/>
      <c r="D149"/>
      <c r="E149"/>
      <c r="F149"/>
    </row>
    <row r="150" spans="1:6" x14ac:dyDescent="0.2">
      <c r="B150"/>
      <c r="C150"/>
      <c r="D150"/>
      <c r="E150"/>
      <c r="F150"/>
    </row>
    <row r="151" spans="1:6" x14ac:dyDescent="0.2">
      <c r="B151"/>
      <c r="C151"/>
      <c r="D151"/>
      <c r="E151"/>
      <c r="F151"/>
    </row>
    <row r="152" spans="1:6" x14ac:dyDescent="0.2">
      <c r="B152"/>
      <c r="C152"/>
      <c r="D152"/>
      <c r="E152"/>
      <c r="F152"/>
    </row>
    <row r="153" spans="1:6" x14ac:dyDescent="0.2">
      <c r="B153"/>
      <c r="C153"/>
      <c r="D153"/>
      <c r="E153"/>
      <c r="F153"/>
    </row>
    <row r="154" spans="1:6" x14ac:dyDescent="0.2">
      <c r="B154"/>
      <c r="C154"/>
      <c r="D154"/>
      <c r="E154"/>
      <c r="F154"/>
    </row>
    <row r="155" spans="1:6" x14ac:dyDescent="0.2">
      <c r="B155"/>
      <c r="C155"/>
      <c r="D155"/>
      <c r="E155"/>
      <c r="F155"/>
    </row>
    <row r="156" spans="1:6" x14ac:dyDescent="0.2">
      <c r="B156"/>
      <c r="C156"/>
      <c r="D156"/>
      <c r="E156"/>
      <c r="F156"/>
    </row>
    <row r="157" spans="1:6" x14ac:dyDescent="0.2">
      <c r="B157"/>
      <c r="C157"/>
      <c r="D157"/>
      <c r="E157"/>
      <c r="F157"/>
    </row>
    <row r="158" spans="1:6" x14ac:dyDescent="0.2">
      <c r="B158"/>
      <c r="C158"/>
      <c r="D158"/>
      <c r="E158"/>
      <c r="F158"/>
    </row>
    <row r="159" spans="1:6" x14ac:dyDescent="0.2">
      <c r="B159"/>
      <c r="C159"/>
      <c r="D159"/>
      <c r="E159"/>
      <c r="F159"/>
    </row>
    <row r="160" spans="1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</sheetData>
  <conditionalFormatting sqref="B19:D19">
    <cfRule type="expression" dxfId="4" priority="35">
      <formula>AND($E19="(em branco)",TODAY()&gt;$D19)</formula>
    </cfRule>
  </conditionalFormatting>
  <conditionalFormatting sqref="B36:D36">
    <cfRule type="expression" dxfId="3" priority="13">
      <formula>AND($E36="(em branco)",TODAY()&gt;$D36)</formula>
    </cfRule>
  </conditionalFormatting>
  <conditionalFormatting sqref="F5:F299">
    <cfRule type="expression" dxfId="2" priority="1">
      <formula>AND(ISBLANK($F5)=FALSE(),$F5&lt;=3)</formula>
    </cfRule>
  </conditionalFormatting>
  <conditionalFormatting sqref="F19">
    <cfRule type="expression" dxfId="1" priority="34">
      <formula>AND(ISBLANK($G19)=FALSE(),$G19&lt;=3)</formula>
    </cfRule>
  </conditionalFormatting>
  <conditionalFormatting sqref="F36">
    <cfRule type="expression" dxfId="0" priority="12">
      <formula>AND(ISBLANK($G36)=FALSE(),$G36&lt;=3)</formula>
    </cfRule>
  </conditionalFormatting>
  <printOptions horizontalCentered="1"/>
  <pageMargins left="0.31496062992125984" right="0.31496062992125984" top="0.51181102362204722" bottom="0.15748031496062992" header="0.15748031496062992" footer="0"/>
  <pageSetup paperSize="9" scale="78" orientation="portrait" r:id="rId1"/>
  <headerFooter>
    <oddHeader>&amp;L&amp;G</oddHeader>
    <oddFooter>&amp;R&amp;P / &amp;N</oddFooter>
  </headerFooter>
  <rowBreaks count="2" manualBreakCount="2">
    <brk id="48" max="16383" man="1"/>
    <brk id="9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1B26FFB-B266-4D7E-8EEE-B00477492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D8DCB-6CF5-4DC0-A60A-2F2770F32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3B81A6-CA1F-42C7-A231-783088350C77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CalPags - RAM</vt:lpstr>
      <vt:lpstr>CalPags - RAA</vt:lpstr>
      <vt:lpstr>'CalPags - RAA'!Área_de_Impressão</vt:lpstr>
      <vt:lpstr>'CalPags - RAM'!Área_de_Impressão</vt:lpstr>
      <vt:lpstr>'CalPags - RAA'!Títulos_de_Impressão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2025-07-25T14:24:13Z</dcterms:created>
  <dcterms:modified xsi:type="dcterms:W3CDTF">2025-09-30T16:01:46Z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