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480" yWindow="690" windowWidth="17400" windowHeight="11475"/>
  </bookViews>
  <sheets>
    <sheet name="Indice" sheetId="39" r:id="rId1"/>
    <sheet name="Glossário" sheetId="41" r:id="rId2"/>
    <sheet name="Nota Introdutória" sheetId="40" r:id="rId3"/>
    <sheet name="GRÁFICO01" sheetId="18" r:id="rId4"/>
    <sheet name="QUADRO01 - CONTINENTE" sheetId="1" r:id="rId5"/>
    <sheet name="QUADRO01 - MADEIRA" sheetId="45" r:id="rId6"/>
    <sheet name="GRÁFICO02" sheetId="19" r:id="rId7"/>
    <sheet name="GRÁFICO03" sheetId="28" r:id="rId8"/>
    <sheet name="GRÁFICO04" sheetId="29" r:id="rId9"/>
    <sheet name="QUADRO02 - CONTINENTE" sheetId="2" r:id="rId10"/>
    <sheet name="QUADRO02 - MADEIRA" sheetId="42" r:id="rId11"/>
    <sheet name="QUADRO02 - DRAP" sheetId="48" r:id="rId12"/>
    <sheet name="QUADRO02 - DRAP RPB" sheetId="49" r:id="rId13"/>
    <sheet name="QUADRO02 - DRAP RPA" sheetId="50" r:id="rId14"/>
    <sheet name="QUADRO02 - DRAP AZD" sheetId="51" r:id="rId15"/>
    <sheet name="QUADRO02 - DRAP MAA" sheetId="52" r:id="rId16"/>
    <sheet name="QUADRO02 - DRAP MAA MPB " sheetId="53" r:id="rId17"/>
    <sheet name="QUADRO02- DRAP MAA MPRODI" sheetId="54" r:id="rId18"/>
    <sheet name="QUADRO03 - CONTINENTE" sheetId="14" r:id="rId19"/>
    <sheet name="QUADRO03 - MADEIRA" sheetId="43" r:id="rId20"/>
    <sheet name="QUADRO04 - CONTINENTE" sheetId="15" r:id="rId21"/>
    <sheet name="QUADRO04 - MADEIRA" sheetId="44" r:id="rId22"/>
    <sheet name="QUADRO05 - CONTINENTE" sheetId="16" r:id="rId23"/>
    <sheet name="QUADRO05 - MADEIRA" sheetId="46" r:id="rId24"/>
    <sheet name="QUADRO06" sheetId="6" r:id="rId25"/>
    <sheet name="QUADRO07" sheetId="17" r:id="rId26"/>
    <sheet name="GRÁFICO05" sheetId="22" r:id="rId27"/>
    <sheet name="GRÁFICO06" sheetId="23" r:id="rId28"/>
    <sheet name="GRÁFICO07" sheetId="24" r:id="rId29"/>
    <sheet name="GRÁFICO08" sheetId="25" r:id="rId30"/>
    <sheet name="QUADRO08 - CONTINENTE" sheetId="7" r:id="rId31"/>
    <sheet name="QUADRO08 - MADEIRA" sheetId="47" r:id="rId32"/>
    <sheet name="QUADRO09" sheetId="8" r:id="rId33"/>
    <sheet name="QUADRO10" sheetId="9" r:id="rId34"/>
    <sheet name="QUADRO11" sheetId="10" r:id="rId35"/>
    <sheet name="QUADRO12" sheetId="11" r:id="rId36"/>
    <sheet name="QUADRO13" sheetId="12" r:id="rId37"/>
    <sheet name="QUADRO14" sheetId="13" r:id="rId38"/>
    <sheet name="QUADRO15" sheetId="30" r:id="rId39"/>
    <sheet name="GRÁFICO25" sheetId="31" r:id="rId40"/>
    <sheet name="QUADRO16" sheetId="32" r:id="rId41"/>
    <sheet name="QUADRO17" sheetId="33" r:id="rId42"/>
    <sheet name="QUADRO18" sheetId="34" r:id="rId43"/>
    <sheet name="QUADRO19" sheetId="35" r:id="rId44"/>
    <sheet name="QUADRO20E21" sheetId="36" r:id="rId45"/>
    <sheet name="QUADRO22" sheetId="38" r:id="rId46"/>
  </sheets>
  <definedNames>
    <definedName name="_xlnm._FilterDatabase" localSheetId="24" hidden="1">QUADRO06!$A$3:$C$158</definedName>
    <definedName name="_xlnm.Print_Area" localSheetId="1">Glossário!$B$4:$C$24</definedName>
    <definedName name="_xlnm.Print_Area" localSheetId="3">GRÁFICO01!$A$1:$H$25</definedName>
    <definedName name="_xlnm.Print_Area" localSheetId="6">GRÁFICO02!$A$1:$L$41</definedName>
    <definedName name="_xlnm.Print_Area" localSheetId="7">GRÁFICO03!$A$1:$M$41</definedName>
    <definedName name="_xlnm.Print_Area" localSheetId="8">GRÁFICO04!$A$1:$H$25</definedName>
    <definedName name="_xlnm.Print_Area" localSheetId="26">GRÁFICO05!$A$1:$H$25</definedName>
    <definedName name="_xlnm.Print_Area" localSheetId="27">GRÁFICO06!$A$1:$H$25</definedName>
    <definedName name="_xlnm.Print_Area" localSheetId="28">GRÁFICO07!$A$1:$H$25</definedName>
    <definedName name="_xlnm.Print_Area" localSheetId="29">GRÁFICO08!$A$1:$H$50</definedName>
    <definedName name="_xlnm.Print_Area" localSheetId="39">GRÁFICO25!$A$1:$N$41</definedName>
    <definedName name="_xlnm.Print_Area" localSheetId="0">Indice!$B$2:$E$147</definedName>
    <definedName name="_xlnm.Print_Area" localSheetId="2">'Nota Introdutória'!$B$4:$D$8</definedName>
    <definedName name="_xlnm.Print_Area" localSheetId="4">'QUADRO01 - CONTINENTE'!$A$1:$O$32</definedName>
    <definedName name="_xlnm.Print_Area" localSheetId="5">'QUADRO01 - MADEIRA'!$A$1:$N$1</definedName>
    <definedName name="_xlnm.Print_Area" localSheetId="10">'QUADRO02 - MADEIRA'!$A$1:$A$124</definedName>
    <definedName name="_xlnm.Print_Area" localSheetId="18">'QUADRO03 - CONTINENTE'!$A$1:$C$24</definedName>
    <definedName name="_xlnm.Print_Area" localSheetId="19">'QUADRO03 - MADEIRA'!$A$1:$A$16</definedName>
    <definedName name="_xlnm.Print_Area" localSheetId="22">'QUADRO05 - CONTINENTE'!$A$1:$E$16</definedName>
    <definedName name="_xlnm.Print_Area" localSheetId="23">'QUADRO05 - MADEIRA'!$A$1:$E$14</definedName>
    <definedName name="_xlnm.Print_Area" localSheetId="32">QUADRO09!$A$1:$Q$33</definedName>
    <definedName name="_xlnm.Print_Area" localSheetId="33">QUADRO10!$A$1:$Q$33</definedName>
    <definedName name="_xlnm.Print_Area" localSheetId="34">QUADRO11!$A$1:$Q$33</definedName>
    <definedName name="_xlnm.Print_Area" localSheetId="35">QUADRO12!$A$1:$Q$54</definedName>
    <definedName name="_xlnm.Print_Area" localSheetId="36">QUADRO13!$A$1:$Z$54</definedName>
    <definedName name="_xlnm.Print_Area" localSheetId="37">QUADRO14!$B$1:$K$15</definedName>
    <definedName name="_xlnm.Print_Area" localSheetId="41">QUADRO17!$A$1:$E$30</definedName>
    <definedName name="_xlnm.Print_Area" localSheetId="42">QUADRO18!$A$1:$N$22</definedName>
    <definedName name="_xlnm.Print_Area" localSheetId="44">QUADRO20E21!$A$1:$F$25</definedName>
    <definedName name="_xlnm.Print_Area" localSheetId="45">QUADRO22!$A$1:$E$27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Indice!$2:$4</definedName>
    <definedName name="_xlnm.Print_Titles" localSheetId="9">'QUADRO02 - CONTINENTE'!$1:$4</definedName>
    <definedName name="_xlnm.Print_Titles" localSheetId="11">'QUADRO02 - DRAP'!$1:$4</definedName>
    <definedName name="_xlnm.Print_Titles" localSheetId="14">'QUADRO02 - DRAP AZD'!$1:$4</definedName>
    <definedName name="_xlnm.Print_Titles" localSheetId="15">'QUADRO02 - DRAP MAA'!$1:$4</definedName>
    <definedName name="_xlnm.Print_Titles" localSheetId="16">'QUADRO02 - DRAP MAA MPB '!$1:$4</definedName>
    <definedName name="_xlnm.Print_Titles" localSheetId="13">'QUADRO02 - DRAP RPA'!$1:$4</definedName>
    <definedName name="_xlnm.Print_Titles" localSheetId="12">'QUADRO02 - DRAP RPB'!$1:$4</definedName>
    <definedName name="_xlnm.Print_Titles" localSheetId="10">'QUADRO02 - MADEIRA'!$1:$4</definedName>
    <definedName name="_xlnm.Print_Titles" localSheetId="17">'QUADRO02- DRAP MAA MPRODI'!$1:$4</definedName>
    <definedName name="_xlnm.Print_Titles" localSheetId="24">QUADRO06!$1:$4</definedName>
    <definedName name="_xlnm.Print_Titles" localSheetId="25">QUADRO07!$1:$4</definedName>
    <definedName name="_xlnm.Print_Titles" localSheetId="30">'QUADRO08 - CONTINENTE'!$1:$6</definedName>
    <definedName name="_xlnm.Print_Titles" localSheetId="31">'QUADRO08 - MADEIRA'!$1:$6</definedName>
  </definedNames>
  <calcPr calcId="145621"/>
</workbook>
</file>

<file path=xl/calcChain.xml><?xml version="1.0" encoding="utf-8"?>
<calcChain xmlns="http://schemas.openxmlformats.org/spreadsheetml/2006/main">
  <c r="D95" i="39" l="1"/>
  <c r="D91" i="39"/>
  <c r="D85" i="39"/>
  <c r="D81" i="39"/>
  <c r="I11" i="10"/>
  <c r="I10" i="10"/>
  <c r="I9" i="10"/>
  <c r="I8" i="10"/>
  <c r="I7" i="10"/>
  <c r="G11" i="10"/>
  <c r="G10" i="10"/>
  <c r="G9" i="10"/>
  <c r="G8" i="10"/>
  <c r="G12" i="10" s="1"/>
  <c r="G7" i="10"/>
  <c r="I12" i="10"/>
  <c r="G11" i="9"/>
  <c r="G10" i="9"/>
  <c r="G9" i="9"/>
  <c r="G8" i="9"/>
  <c r="G7" i="9"/>
  <c r="I11" i="9"/>
  <c r="I10" i="9"/>
  <c r="I9" i="9"/>
  <c r="I8" i="9"/>
  <c r="I7" i="9"/>
  <c r="I12" i="9" s="1"/>
  <c r="G12" i="9"/>
  <c r="R95" i="54" l="1"/>
  <c r="R94" i="54"/>
  <c r="R93" i="54"/>
  <c r="R92" i="54"/>
  <c r="R89" i="54"/>
  <c r="R88" i="54"/>
  <c r="R87" i="54"/>
  <c r="R86" i="54"/>
  <c r="R85" i="54"/>
  <c r="R84" i="54"/>
  <c r="R83" i="54"/>
  <c r="R82" i="54"/>
  <c r="R81" i="54"/>
  <c r="R80" i="54"/>
  <c r="R79" i="54"/>
  <c r="R74" i="54"/>
  <c r="R73" i="54"/>
  <c r="R72" i="54"/>
  <c r="R71" i="54"/>
  <c r="R70" i="54"/>
  <c r="R69" i="54"/>
  <c r="R68" i="54"/>
  <c r="R67" i="54"/>
  <c r="R64" i="54"/>
  <c r="R63" i="54"/>
  <c r="R62" i="54"/>
  <c r="R61" i="54"/>
  <c r="R58" i="54"/>
  <c r="R57" i="54"/>
  <c r="R56" i="54"/>
  <c r="R55" i="54"/>
  <c r="R54" i="54"/>
  <c r="R53" i="54"/>
  <c r="R52" i="54"/>
  <c r="R51" i="54"/>
  <c r="R48" i="54"/>
  <c r="R47" i="54"/>
  <c r="R32" i="54"/>
  <c r="R31" i="54"/>
  <c r="R30" i="54"/>
  <c r="R29" i="54"/>
  <c r="R28" i="54"/>
  <c r="R27" i="54"/>
  <c r="R26" i="54"/>
  <c r="R25" i="54"/>
  <c r="R24" i="54"/>
  <c r="R23" i="54"/>
  <c r="R22" i="54"/>
  <c r="R21" i="54"/>
  <c r="R20" i="54"/>
  <c r="R10" i="54"/>
  <c r="R9" i="54"/>
  <c r="R8" i="54"/>
  <c r="R7" i="54"/>
  <c r="R6" i="54"/>
  <c r="R5" i="54"/>
  <c r="Q196" i="54"/>
  <c r="O196" i="54"/>
  <c r="M196" i="54"/>
  <c r="K196" i="54"/>
  <c r="I196" i="54"/>
  <c r="R195" i="54"/>
  <c r="R194" i="54"/>
  <c r="R193" i="54"/>
  <c r="S192" i="54"/>
  <c r="R192" i="54"/>
  <c r="S191" i="54"/>
  <c r="S193" i="54" s="1"/>
  <c r="S194" i="54" s="1"/>
  <c r="S195" i="54" s="1"/>
  <c r="R191" i="54"/>
  <c r="R190" i="54"/>
  <c r="R189" i="54"/>
  <c r="R188" i="54"/>
  <c r="S187" i="54"/>
  <c r="R187" i="54"/>
  <c r="S186" i="54"/>
  <c r="R186" i="54"/>
  <c r="S185" i="54"/>
  <c r="R185" i="54"/>
  <c r="S184" i="54"/>
  <c r="R184" i="54"/>
  <c r="S183" i="54"/>
  <c r="R183" i="54"/>
  <c r="S182" i="54"/>
  <c r="S188" i="54" s="1"/>
  <c r="S189" i="54" s="1"/>
  <c r="S190" i="54" s="1"/>
  <c r="R182" i="54"/>
  <c r="R181" i="54"/>
  <c r="R180" i="54"/>
  <c r="R179" i="54"/>
  <c r="S178" i="54"/>
  <c r="R178" i="54"/>
  <c r="S177" i="54"/>
  <c r="R177" i="54"/>
  <c r="S176" i="54"/>
  <c r="S179" i="54" s="1"/>
  <c r="R176" i="54"/>
  <c r="R175" i="54"/>
  <c r="S174" i="54"/>
  <c r="R174" i="54"/>
  <c r="S173" i="54"/>
  <c r="R173" i="54"/>
  <c r="S172" i="54"/>
  <c r="R172" i="54"/>
  <c r="S171" i="54"/>
  <c r="R171" i="54"/>
  <c r="S170" i="54"/>
  <c r="R170" i="54"/>
  <c r="S169" i="54"/>
  <c r="R169" i="54"/>
  <c r="S168" i="54"/>
  <c r="R168" i="54"/>
  <c r="S167" i="54"/>
  <c r="R167" i="54"/>
  <c r="S166" i="54"/>
  <c r="R166" i="54"/>
  <c r="S165" i="54"/>
  <c r="R165" i="54"/>
  <c r="S164" i="54"/>
  <c r="R164" i="54"/>
  <c r="S163" i="54"/>
  <c r="R163" i="54"/>
  <c r="S162" i="54"/>
  <c r="R162" i="54"/>
  <c r="S161" i="54"/>
  <c r="S175" i="54" s="1"/>
  <c r="R161" i="54"/>
  <c r="R160" i="54"/>
  <c r="R159" i="54"/>
  <c r="R158" i="54"/>
  <c r="S157" i="54"/>
  <c r="R157" i="54"/>
  <c r="S156" i="54"/>
  <c r="R156" i="54"/>
  <c r="S155" i="54"/>
  <c r="R155" i="54"/>
  <c r="S154" i="54"/>
  <c r="R154" i="54"/>
  <c r="S153" i="54"/>
  <c r="S158" i="54" s="1"/>
  <c r="R153" i="54"/>
  <c r="R152" i="54"/>
  <c r="S151" i="54"/>
  <c r="S152" i="54" s="1"/>
  <c r="R151" i="54"/>
  <c r="R150" i="54"/>
  <c r="S149" i="54"/>
  <c r="R149" i="54"/>
  <c r="S148" i="54"/>
  <c r="R148" i="54"/>
  <c r="S147" i="54"/>
  <c r="R147" i="54"/>
  <c r="S146" i="54"/>
  <c r="R146" i="54"/>
  <c r="S145" i="54"/>
  <c r="R145" i="54"/>
  <c r="S144" i="54"/>
  <c r="S150" i="54" s="1"/>
  <c r="R144" i="54"/>
  <c r="R143" i="54"/>
  <c r="S142" i="54"/>
  <c r="R142" i="54"/>
  <c r="S141" i="54"/>
  <c r="R141" i="54"/>
  <c r="S140" i="54"/>
  <c r="R140" i="54"/>
  <c r="S139" i="54"/>
  <c r="R139" i="54"/>
  <c r="S138" i="54"/>
  <c r="R138" i="54"/>
  <c r="S137" i="54"/>
  <c r="R137" i="54"/>
  <c r="S136" i="54"/>
  <c r="R136" i="54"/>
  <c r="S135" i="54"/>
  <c r="R135" i="54"/>
  <c r="S134" i="54"/>
  <c r="R134" i="54"/>
  <c r="S133" i="54"/>
  <c r="R133" i="54"/>
  <c r="S132" i="54"/>
  <c r="R132" i="54"/>
  <c r="S131" i="54"/>
  <c r="S143" i="54" s="1"/>
  <c r="R131" i="54"/>
  <c r="R130" i="54"/>
  <c r="S129" i="54"/>
  <c r="R129" i="54"/>
  <c r="S128" i="54"/>
  <c r="R128" i="54"/>
  <c r="S127" i="54"/>
  <c r="R127" i="54"/>
  <c r="S126" i="54"/>
  <c r="R126" i="54"/>
  <c r="S125" i="54"/>
  <c r="R125" i="54"/>
  <c r="S124" i="54"/>
  <c r="R124" i="54"/>
  <c r="S123" i="54"/>
  <c r="R123" i="54"/>
  <c r="S122" i="54"/>
  <c r="R122" i="54"/>
  <c r="S121" i="54"/>
  <c r="R121" i="54"/>
  <c r="S120" i="54"/>
  <c r="R120" i="54"/>
  <c r="S119" i="54"/>
  <c r="R119" i="54"/>
  <c r="S118" i="54"/>
  <c r="R118" i="54"/>
  <c r="S117" i="54"/>
  <c r="R117" i="54"/>
  <c r="S116" i="54"/>
  <c r="R116" i="54"/>
  <c r="S115" i="54"/>
  <c r="R115" i="54"/>
  <c r="S114" i="54"/>
  <c r="R114" i="54"/>
  <c r="S113" i="54"/>
  <c r="R113" i="54"/>
  <c r="S112" i="54"/>
  <c r="R112" i="54"/>
  <c r="S111" i="54"/>
  <c r="R111" i="54"/>
  <c r="S110" i="54"/>
  <c r="R110" i="54"/>
  <c r="S109" i="54"/>
  <c r="R109" i="54"/>
  <c r="S108" i="54"/>
  <c r="R108" i="54"/>
  <c r="S107" i="54"/>
  <c r="R107" i="54"/>
  <c r="S106" i="54"/>
  <c r="R106" i="54"/>
  <c r="S105" i="54"/>
  <c r="R105" i="54"/>
  <c r="S104" i="54"/>
  <c r="R104" i="54"/>
  <c r="S103" i="54"/>
  <c r="R103" i="54"/>
  <c r="S102" i="54"/>
  <c r="R102" i="54"/>
  <c r="S101" i="54"/>
  <c r="R101" i="54"/>
  <c r="S100" i="54"/>
  <c r="S130" i="54" s="1"/>
  <c r="R100" i="54"/>
  <c r="R99" i="54"/>
  <c r="S98" i="54"/>
  <c r="R98" i="54"/>
  <c r="S97" i="54"/>
  <c r="R97" i="54"/>
  <c r="S96" i="54"/>
  <c r="R96" i="54"/>
  <c r="S95" i="54"/>
  <c r="S94" i="54"/>
  <c r="S93" i="54"/>
  <c r="S92" i="54"/>
  <c r="S99" i="54" s="1"/>
  <c r="R91" i="54"/>
  <c r="S90" i="54"/>
  <c r="S91" i="54" s="1"/>
  <c r="R90" i="54"/>
  <c r="S88" i="54"/>
  <c r="S87" i="54"/>
  <c r="S86" i="54"/>
  <c r="S85" i="54"/>
  <c r="S84" i="54"/>
  <c r="S83" i="54"/>
  <c r="S82" i="54"/>
  <c r="S81" i="54"/>
  <c r="S80" i="54"/>
  <c r="S79" i="54"/>
  <c r="R78" i="54"/>
  <c r="S77" i="54"/>
  <c r="R77" i="54"/>
  <c r="S76" i="54"/>
  <c r="R76" i="54"/>
  <c r="S75" i="54"/>
  <c r="R75" i="54"/>
  <c r="S73" i="54"/>
  <c r="S72" i="54"/>
  <c r="S71" i="54"/>
  <c r="S70" i="54"/>
  <c r="S69" i="54"/>
  <c r="S68" i="54"/>
  <c r="S67" i="54"/>
  <c r="R66" i="54"/>
  <c r="S65" i="54"/>
  <c r="S66" i="54" s="1"/>
  <c r="R65" i="54"/>
  <c r="S63" i="54"/>
  <c r="S62" i="54"/>
  <c r="S61" i="54"/>
  <c r="R60" i="54"/>
  <c r="S59" i="54"/>
  <c r="S60" i="54" s="1"/>
  <c r="R59" i="54"/>
  <c r="S57" i="54"/>
  <c r="S56" i="54"/>
  <c r="S55" i="54"/>
  <c r="S54" i="54"/>
  <c r="S53" i="54"/>
  <c r="S52" i="54"/>
  <c r="S51" i="54"/>
  <c r="S58" i="54" s="1"/>
  <c r="R50" i="54"/>
  <c r="S49" i="54"/>
  <c r="S50" i="54" s="1"/>
  <c r="R49" i="54"/>
  <c r="S47" i="54"/>
  <c r="S48" i="54" s="1"/>
  <c r="R46" i="54"/>
  <c r="S45" i="54"/>
  <c r="R45" i="54"/>
  <c r="S44" i="54"/>
  <c r="R44" i="54"/>
  <c r="S43" i="54"/>
  <c r="R43" i="54"/>
  <c r="S42" i="54"/>
  <c r="R42" i="54"/>
  <c r="S41" i="54"/>
  <c r="R41" i="54"/>
  <c r="S40" i="54"/>
  <c r="R40" i="54"/>
  <c r="S39" i="54"/>
  <c r="R39" i="54"/>
  <c r="S38" i="54"/>
  <c r="R38" i="54"/>
  <c r="S37" i="54"/>
  <c r="R37" i="54"/>
  <c r="S36" i="54"/>
  <c r="R36" i="54"/>
  <c r="S35" i="54"/>
  <c r="R35" i="54"/>
  <c r="S34" i="54"/>
  <c r="R34" i="54"/>
  <c r="S33" i="54"/>
  <c r="S46" i="54" s="1"/>
  <c r="R33" i="54"/>
  <c r="S31" i="54"/>
  <c r="S30" i="54"/>
  <c r="S29" i="54"/>
  <c r="S28" i="54"/>
  <c r="S27" i="54"/>
  <c r="S26" i="54"/>
  <c r="S25" i="54"/>
  <c r="S24" i="54"/>
  <c r="S23" i="54"/>
  <c r="S22" i="54"/>
  <c r="S21" i="54"/>
  <c r="S20" i="54"/>
  <c r="R19" i="54"/>
  <c r="S18" i="54"/>
  <c r="R18" i="54"/>
  <c r="S17" i="54"/>
  <c r="R17" i="54"/>
  <c r="S16" i="54"/>
  <c r="R16" i="54"/>
  <c r="S15" i="54"/>
  <c r="R15" i="54"/>
  <c r="S14" i="54"/>
  <c r="R14" i="54"/>
  <c r="S13" i="54"/>
  <c r="R13" i="54"/>
  <c r="S12" i="54"/>
  <c r="R12" i="54"/>
  <c r="S11" i="54"/>
  <c r="S19" i="54" s="1"/>
  <c r="R11" i="54"/>
  <c r="S9" i="54"/>
  <c r="S8" i="54"/>
  <c r="S7" i="54"/>
  <c r="S6" i="54"/>
  <c r="S5" i="54"/>
  <c r="S10" i="54" s="1"/>
  <c r="R5" i="53"/>
  <c r="Q196" i="53"/>
  <c r="O196" i="53"/>
  <c r="M196" i="53"/>
  <c r="K196" i="53"/>
  <c r="I196" i="53"/>
  <c r="R195" i="53"/>
  <c r="R194" i="53"/>
  <c r="R193" i="53"/>
  <c r="S192" i="53"/>
  <c r="R192" i="53"/>
  <c r="S191" i="53"/>
  <c r="S193" i="53" s="1"/>
  <c r="S194" i="53" s="1"/>
  <c r="S195" i="53" s="1"/>
  <c r="R191" i="53"/>
  <c r="R190" i="53"/>
  <c r="R189" i="53"/>
  <c r="R188" i="53"/>
  <c r="S187" i="53"/>
  <c r="R187" i="53"/>
  <c r="S186" i="53"/>
  <c r="R186" i="53"/>
  <c r="S185" i="53"/>
  <c r="R185" i="53"/>
  <c r="S184" i="53"/>
  <c r="R184" i="53"/>
  <c r="S183" i="53"/>
  <c r="R183" i="53"/>
  <c r="S182" i="53"/>
  <c r="S188" i="53" s="1"/>
  <c r="S189" i="53" s="1"/>
  <c r="S190" i="53" s="1"/>
  <c r="R182" i="53"/>
  <c r="R181" i="53"/>
  <c r="R180" i="53"/>
  <c r="R179" i="53"/>
  <c r="S178" i="53"/>
  <c r="R178" i="53"/>
  <c r="S177" i="53"/>
  <c r="R177" i="53"/>
  <c r="S176" i="53"/>
  <c r="S179" i="53" s="1"/>
  <c r="R176" i="53"/>
  <c r="R175" i="53"/>
  <c r="S174" i="53"/>
  <c r="R174" i="53"/>
  <c r="S173" i="53"/>
  <c r="R173" i="53"/>
  <c r="S172" i="53"/>
  <c r="R172" i="53"/>
  <c r="S171" i="53"/>
  <c r="R171" i="53"/>
  <c r="S170" i="53"/>
  <c r="R170" i="53"/>
  <c r="S169" i="53"/>
  <c r="R169" i="53"/>
  <c r="S168" i="53"/>
  <c r="R168" i="53"/>
  <c r="S167" i="53"/>
  <c r="R167" i="53"/>
  <c r="S166" i="53"/>
  <c r="R166" i="53"/>
  <c r="S165" i="53"/>
  <c r="R165" i="53"/>
  <c r="S164" i="53"/>
  <c r="R164" i="53"/>
  <c r="S163" i="53"/>
  <c r="R163" i="53"/>
  <c r="S162" i="53"/>
  <c r="R162" i="53"/>
  <c r="S161" i="53"/>
  <c r="S175" i="53" s="1"/>
  <c r="R161" i="53"/>
  <c r="R160" i="53"/>
  <c r="R159" i="53"/>
  <c r="R158" i="53"/>
  <c r="S157" i="53"/>
  <c r="R157" i="53"/>
  <c r="S156" i="53"/>
  <c r="R156" i="53"/>
  <c r="S155" i="53"/>
  <c r="R155" i="53"/>
  <c r="S154" i="53"/>
  <c r="R154" i="53"/>
  <c r="S153" i="53"/>
  <c r="S158" i="53" s="1"/>
  <c r="R153" i="53"/>
  <c r="R152" i="53"/>
  <c r="S151" i="53"/>
  <c r="S152" i="53" s="1"/>
  <c r="R151" i="53"/>
  <c r="R150" i="53"/>
  <c r="S149" i="53"/>
  <c r="R149" i="53"/>
  <c r="S148" i="53"/>
  <c r="R148" i="53"/>
  <c r="S147" i="53"/>
  <c r="R147" i="53"/>
  <c r="S146" i="53"/>
  <c r="R146" i="53"/>
  <c r="S145" i="53"/>
  <c r="R145" i="53"/>
  <c r="S144" i="53"/>
  <c r="S150" i="53" s="1"/>
  <c r="R144" i="53"/>
  <c r="R143" i="53"/>
  <c r="S142" i="53"/>
  <c r="R142" i="53"/>
  <c r="S141" i="53"/>
  <c r="R141" i="53"/>
  <c r="S140" i="53"/>
  <c r="R140" i="53"/>
  <c r="S139" i="53"/>
  <c r="R139" i="53"/>
  <c r="S138" i="53"/>
  <c r="R138" i="53"/>
  <c r="S137" i="53"/>
  <c r="R137" i="53"/>
  <c r="S136" i="53"/>
  <c r="R136" i="53"/>
  <c r="S135" i="53"/>
  <c r="R135" i="53"/>
  <c r="S134" i="53"/>
  <c r="R134" i="53"/>
  <c r="S133" i="53"/>
  <c r="R133" i="53"/>
  <c r="S132" i="53"/>
  <c r="R132" i="53"/>
  <c r="S131" i="53"/>
  <c r="S143" i="53" s="1"/>
  <c r="R131" i="53"/>
  <c r="R130" i="53"/>
  <c r="S129" i="53"/>
  <c r="R129" i="53"/>
  <c r="S128" i="53"/>
  <c r="R128" i="53"/>
  <c r="S127" i="53"/>
  <c r="R127" i="53"/>
  <c r="S126" i="53"/>
  <c r="R126" i="53"/>
  <c r="S125" i="53"/>
  <c r="R125" i="53"/>
  <c r="S124" i="53"/>
  <c r="R124" i="53"/>
  <c r="S123" i="53"/>
  <c r="R123" i="53"/>
  <c r="S122" i="53"/>
  <c r="R122" i="53"/>
  <c r="S121" i="53"/>
  <c r="R121" i="53"/>
  <c r="S120" i="53"/>
  <c r="R120" i="53"/>
  <c r="S119" i="53"/>
  <c r="R119" i="53"/>
  <c r="S118" i="53"/>
  <c r="R118" i="53"/>
  <c r="S117" i="53"/>
  <c r="R117" i="53"/>
  <c r="S116" i="53"/>
  <c r="R116" i="53"/>
  <c r="S115" i="53"/>
  <c r="R115" i="53"/>
  <c r="S114" i="53"/>
  <c r="R114" i="53"/>
  <c r="S113" i="53"/>
  <c r="R113" i="53"/>
  <c r="S112" i="53"/>
  <c r="R112" i="53"/>
  <c r="S111" i="53"/>
  <c r="R111" i="53"/>
  <c r="S110" i="53"/>
  <c r="R110" i="53"/>
  <c r="S109" i="53"/>
  <c r="R109" i="53"/>
  <c r="S108" i="53"/>
  <c r="R108" i="53"/>
  <c r="S107" i="53"/>
  <c r="R107" i="53"/>
  <c r="S106" i="53"/>
  <c r="R106" i="53"/>
  <c r="S105" i="53"/>
  <c r="R105" i="53"/>
  <c r="S104" i="53"/>
  <c r="R104" i="53"/>
  <c r="S103" i="53"/>
  <c r="R103" i="53"/>
  <c r="S102" i="53"/>
  <c r="R102" i="53"/>
  <c r="S101" i="53"/>
  <c r="R101" i="53"/>
  <c r="S100" i="53"/>
  <c r="S130" i="53" s="1"/>
  <c r="R100" i="53"/>
  <c r="R99" i="53"/>
  <c r="S98" i="53"/>
  <c r="R98" i="53"/>
  <c r="S97" i="53"/>
  <c r="R97" i="53"/>
  <c r="S96" i="53"/>
  <c r="R96" i="53"/>
  <c r="S95" i="53"/>
  <c r="R95" i="53"/>
  <c r="S94" i="53"/>
  <c r="R94" i="53"/>
  <c r="S93" i="53"/>
  <c r="R93" i="53"/>
  <c r="S92" i="53"/>
  <c r="S99" i="53" s="1"/>
  <c r="R92" i="53"/>
  <c r="R91" i="53"/>
  <c r="S90" i="53"/>
  <c r="S91" i="53" s="1"/>
  <c r="R90" i="53"/>
  <c r="R89" i="53"/>
  <c r="S88" i="53"/>
  <c r="R88" i="53"/>
  <c r="S87" i="53"/>
  <c r="R87" i="53"/>
  <c r="S86" i="53"/>
  <c r="R86" i="53"/>
  <c r="S85" i="53"/>
  <c r="R85" i="53"/>
  <c r="S84" i="53"/>
  <c r="R84" i="53"/>
  <c r="S83" i="53"/>
  <c r="R83" i="53"/>
  <c r="S82" i="53"/>
  <c r="R82" i="53"/>
  <c r="S81" i="53"/>
  <c r="R81" i="53"/>
  <c r="S80" i="53"/>
  <c r="R80" i="53"/>
  <c r="S79" i="53"/>
  <c r="S89" i="53" s="1"/>
  <c r="R79" i="53"/>
  <c r="R78" i="53"/>
  <c r="S77" i="53"/>
  <c r="R77" i="53"/>
  <c r="S76" i="53"/>
  <c r="R76" i="53"/>
  <c r="S75" i="53"/>
  <c r="R75" i="53"/>
  <c r="R74" i="53"/>
  <c r="S73" i="53"/>
  <c r="R73" i="53"/>
  <c r="S72" i="53"/>
  <c r="R72" i="53"/>
  <c r="S71" i="53"/>
  <c r="R71" i="53"/>
  <c r="S70" i="53"/>
  <c r="R70" i="53"/>
  <c r="S69" i="53"/>
  <c r="R69" i="53"/>
  <c r="S68" i="53"/>
  <c r="R68" i="53"/>
  <c r="S67" i="53"/>
  <c r="S74" i="53" s="1"/>
  <c r="R67" i="53"/>
  <c r="R66" i="53"/>
  <c r="S65" i="53"/>
  <c r="S66" i="53" s="1"/>
  <c r="R65" i="53"/>
  <c r="R64" i="53"/>
  <c r="S63" i="53"/>
  <c r="R63" i="53"/>
  <c r="S62" i="53"/>
  <c r="R62" i="53"/>
  <c r="S61" i="53"/>
  <c r="S64" i="53" s="1"/>
  <c r="R61" i="53"/>
  <c r="R60" i="53"/>
  <c r="S59" i="53"/>
  <c r="S60" i="53" s="1"/>
  <c r="R59" i="53"/>
  <c r="R58" i="53"/>
  <c r="S57" i="53"/>
  <c r="R57" i="53"/>
  <c r="S56" i="53"/>
  <c r="R56" i="53"/>
  <c r="S55" i="53"/>
  <c r="R55" i="53"/>
  <c r="S54" i="53"/>
  <c r="R54" i="53"/>
  <c r="S53" i="53"/>
  <c r="R53" i="53"/>
  <c r="S52" i="53"/>
  <c r="R52" i="53"/>
  <c r="S51" i="53"/>
  <c r="S58" i="53" s="1"/>
  <c r="R51" i="53"/>
  <c r="R50" i="53"/>
  <c r="S49" i="53"/>
  <c r="S50" i="53" s="1"/>
  <c r="R49" i="53"/>
  <c r="R48" i="53"/>
  <c r="S47" i="53"/>
  <c r="S48" i="53" s="1"/>
  <c r="R47" i="53"/>
  <c r="R46" i="53"/>
  <c r="S45" i="53"/>
  <c r="R45" i="53"/>
  <c r="S44" i="53"/>
  <c r="R44" i="53"/>
  <c r="S43" i="53"/>
  <c r="R43" i="53"/>
  <c r="S42" i="53"/>
  <c r="R42" i="53"/>
  <c r="S41" i="53"/>
  <c r="R41" i="53"/>
  <c r="S40" i="53"/>
  <c r="R40" i="53"/>
  <c r="S39" i="53"/>
  <c r="R39" i="53"/>
  <c r="S38" i="53"/>
  <c r="R38" i="53"/>
  <c r="S37" i="53"/>
  <c r="R37" i="53"/>
  <c r="S36" i="53"/>
  <c r="R36" i="53"/>
  <c r="S35" i="53"/>
  <c r="R35" i="53"/>
  <c r="S34" i="53"/>
  <c r="R34" i="53"/>
  <c r="S33" i="53"/>
  <c r="S46" i="53" s="1"/>
  <c r="R33" i="53"/>
  <c r="R32" i="53"/>
  <c r="S31" i="53"/>
  <c r="R31" i="53"/>
  <c r="S30" i="53"/>
  <c r="R30" i="53"/>
  <c r="S29" i="53"/>
  <c r="R29" i="53"/>
  <c r="S28" i="53"/>
  <c r="R28" i="53"/>
  <c r="S27" i="53"/>
  <c r="R27" i="53"/>
  <c r="S26" i="53"/>
  <c r="R26" i="53"/>
  <c r="S25" i="53"/>
  <c r="R25" i="53"/>
  <c r="S24" i="53"/>
  <c r="R24" i="53"/>
  <c r="S23" i="53"/>
  <c r="R23" i="53"/>
  <c r="S22" i="53"/>
  <c r="R22" i="53"/>
  <c r="S21" i="53"/>
  <c r="R21" i="53"/>
  <c r="S20" i="53"/>
  <c r="S32" i="53" s="1"/>
  <c r="R20" i="53"/>
  <c r="R19" i="53"/>
  <c r="S18" i="53"/>
  <c r="R18" i="53"/>
  <c r="S17" i="53"/>
  <c r="R17" i="53"/>
  <c r="S16" i="53"/>
  <c r="R16" i="53"/>
  <c r="S15" i="53"/>
  <c r="R15" i="53"/>
  <c r="S14" i="53"/>
  <c r="R14" i="53"/>
  <c r="S13" i="53"/>
  <c r="R13" i="53"/>
  <c r="S12" i="53"/>
  <c r="R12" i="53"/>
  <c r="S11" i="53"/>
  <c r="S19" i="53" s="1"/>
  <c r="R11" i="53"/>
  <c r="R10" i="53"/>
  <c r="S9" i="53"/>
  <c r="R9" i="53"/>
  <c r="S8" i="53"/>
  <c r="R8" i="53"/>
  <c r="S7" i="53"/>
  <c r="R7" i="53"/>
  <c r="S6" i="53"/>
  <c r="R6" i="53"/>
  <c r="S5" i="53"/>
  <c r="S10" i="53" s="1"/>
  <c r="R19" i="52"/>
  <c r="R18" i="52"/>
  <c r="R17" i="52"/>
  <c r="R16" i="52"/>
  <c r="R15" i="52"/>
  <c r="R14" i="52"/>
  <c r="R13" i="52"/>
  <c r="R12" i="52"/>
  <c r="R11" i="52"/>
  <c r="R5" i="52"/>
  <c r="O196" i="52"/>
  <c r="K196" i="52"/>
  <c r="R195" i="52"/>
  <c r="R194" i="52"/>
  <c r="R193" i="52"/>
  <c r="S192" i="52"/>
  <c r="R192" i="52"/>
  <c r="S191" i="52"/>
  <c r="S193" i="52" s="1"/>
  <c r="S194" i="52" s="1"/>
  <c r="S195" i="52" s="1"/>
  <c r="R191" i="52"/>
  <c r="R190" i="52"/>
  <c r="R189" i="52"/>
  <c r="R188" i="52"/>
  <c r="S187" i="52"/>
  <c r="R187" i="52"/>
  <c r="S186" i="52"/>
  <c r="R186" i="52"/>
  <c r="S185" i="52"/>
  <c r="R185" i="52"/>
  <c r="S184" i="52"/>
  <c r="R184" i="52"/>
  <c r="S183" i="52"/>
  <c r="R183" i="52"/>
  <c r="S182" i="52"/>
  <c r="S188" i="52" s="1"/>
  <c r="S189" i="52" s="1"/>
  <c r="S190" i="52" s="1"/>
  <c r="R182" i="52"/>
  <c r="R181" i="52"/>
  <c r="R180" i="52"/>
  <c r="R179" i="52"/>
  <c r="S178" i="52"/>
  <c r="R178" i="52"/>
  <c r="S177" i="52"/>
  <c r="R177" i="52"/>
  <c r="S176" i="52"/>
  <c r="S179" i="52" s="1"/>
  <c r="R176" i="52"/>
  <c r="R175" i="52"/>
  <c r="S174" i="52"/>
  <c r="R174" i="52"/>
  <c r="S173" i="52"/>
  <c r="R173" i="52"/>
  <c r="S172" i="52"/>
  <c r="R172" i="52"/>
  <c r="S171" i="52"/>
  <c r="R171" i="52"/>
  <c r="S170" i="52"/>
  <c r="R170" i="52"/>
  <c r="S169" i="52"/>
  <c r="R169" i="52"/>
  <c r="S168" i="52"/>
  <c r="R168" i="52"/>
  <c r="S167" i="52"/>
  <c r="R167" i="52"/>
  <c r="S166" i="52"/>
  <c r="R166" i="52"/>
  <c r="S165" i="52"/>
  <c r="R165" i="52"/>
  <c r="S164" i="52"/>
  <c r="R164" i="52"/>
  <c r="S163" i="52"/>
  <c r="R163" i="52"/>
  <c r="S162" i="52"/>
  <c r="R162" i="52"/>
  <c r="S161" i="52"/>
  <c r="S175" i="52" s="1"/>
  <c r="R161" i="52"/>
  <c r="R160" i="52"/>
  <c r="R159" i="52"/>
  <c r="R158" i="52"/>
  <c r="S157" i="52"/>
  <c r="R157" i="52"/>
  <c r="S156" i="52"/>
  <c r="R156" i="52"/>
  <c r="S155" i="52"/>
  <c r="R155" i="52"/>
  <c r="S154" i="52"/>
  <c r="R154" i="52"/>
  <c r="S153" i="52"/>
  <c r="S158" i="52" s="1"/>
  <c r="R153" i="52"/>
  <c r="R152" i="52"/>
  <c r="S151" i="52"/>
  <c r="S152" i="52" s="1"/>
  <c r="R151" i="52"/>
  <c r="R150" i="52"/>
  <c r="S149" i="52"/>
  <c r="R149" i="52"/>
  <c r="S148" i="52"/>
  <c r="R148" i="52"/>
  <c r="S147" i="52"/>
  <c r="R147" i="52"/>
  <c r="S146" i="52"/>
  <c r="R146" i="52"/>
  <c r="S145" i="52"/>
  <c r="R145" i="52"/>
  <c r="S144" i="52"/>
  <c r="S150" i="52" s="1"/>
  <c r="R144" i="52"/>
  <c r="R143" i="52"/>
  <c r="S142" i="52"/>
  <c r="R142" i="52"/>
  <c r="S141" i="52"/>
  <c r="R141" i="52"/>
  <c r="S140" i="52"/>
  <c r="R140" i="52"/>
  <c r="S139" i="52"/>
  <c r="R139" i="52"/>
  <c r="S138" i="52"/>
  <c r="R138" i="52"/>
  <c r="S137" i="52"/>
  <c r="R137" i="52"/>
  <c r="S136" i="52"/>
  <c r="R136" i="52"/>
  <c r="S135" i="52"/>
  <c r="R135" i="52"/>
  <c r="S134" i="52"/>
  <c r="R134" i="52"/>
  <c r="S133" i="52"/>
  <c r="R133" i="52"/>
  <c r="S132" i="52"/>
  <c r="R132" i="52"/>
  <c r="S131" i="52"/>
  <c r="S143" i="52" s="1"/>
  <c r="R131" i="52"/>
  <c r="R130" i="52"/>
  <c r="S129" i="52"/>
  <c r="R129" i="52"/>
  <c r="S128" i="52"/>
  <c r="R128" i="52"/>
  <c r="S127" i="52"/>
  <c r="R127" i="52"/>
  <c r="S126" i="52"/>
  <c r="R126" i="52"/>
  <c r="S125" i="52"/>
  <c r="R125" i="52"/>
  <c r="S124" i="52"/>
  <c r="R124" i="52"/>
  <c r="S123" i="52"/>
  <c r="R123" i="52"/>
  <c r="S122" i="52"/>
  <c r="R122" i="52"/>
  <c r="S121" i="52"/>
  <c r="R121" i="52"/>
  <c r="S120" i="52"/>
  <c r="R120" i="52"/>
  <c r="S119" i="52"/>
  <c r="R119" i="52"/>
  <c r="S118" i="52"/>
  <c r="R118" i="52"/>
  <c r="S117" i="52"/>
  <c r="R117" i="52"/>
  <c r="S116" i="52"/>
  <c r="R116" i="52"/>
  <c r="S115" i="52"/>
  <c r="R115" i="52"/>
  <c r="S114" i="52"/>
  <c r="R114" i="52"/>
  <c r="S113" i="52"/>
  <c r="R113" i="52"/>
  <c r="S112" i="52"/>
  <c r="R112" i="52"/>
  <c r="S111" i="52"/>
  <c r="R111" i="52"/>
  <c r="S110" i="52"/>
  <c r="R110" i="52"/>
  <c r="S109" i="52"/>
  <c r="R109" i="52"/>
  <c r="S108" i="52"/>
  <c r="R108" i="52"/>
  <c r="S107" i="52"/>
  <c r="R107" i="52"/>
  <c r="S106" i="52"/>
  <c r="R106" i="52"/>
  <c r="S105" i="52"/>
  <c r="R105" i="52"/>
  <c r="S104" i="52"/>
  <c r="R104" i="52"/>
  <c r="S103" i="52"/>
  <c r="R103" i="52"/>
  <c r="S102" i="52"/>
  <c r="R102" i="52"/>
  <c r="S101" i="52"/>
  <c r="R101" i="52"/>
  <c r="S100" i="52"/>
  <c r="S130" i="52" s="1"/>
  <c r="R100" i="52"/>
  <c r="R99" i="52"/>
  <c r="S98" i="52"/>
  <c r="R98" i="52"/>
  <c r="S97" i="52"/>
  <c r="R97" i="52"/>
  <c r="S96" i="52"/>
  <c r="R96" i="52"/>
  <c r="S95" i="52"/>
  <c r="R95" i="52"/>
  <c r="S94" i="52"/>
  <c r="R94" i="52"/>
  <c r="S93" i="52"/>
  <c r="R93" i="52"/>
  <c r="S92" i="52"/>
  <c r="S99" i="52" s="1"/>
  <c r="R92" i="52"/>
  <c r="R91" i="52"/>
  <c r="S90" i="52"/>
  <c r="S91" i="52" s="1"/>
  <c r="R90" i="52"/>
  <c r="R89" i="52"/>
  <c r="S88" i="52"/>
  <c r="R88" i="52"/>
  <c r="S87" i="52"/>
  <c r="R87" i="52"/>
  <c r="S86" i="52"/>
  <c r="R86" i="52"/>
  <c r="S85" i="52"/>
  <c r="R85" i="52"/>
  <c r="S84" i="52"/>
  <c r="R84" i="52"/>
  <c r="S83" i="52"/>
  <c r="R83" i="52"/>
  <c r="S82" i="52"/>
  <c r="R82" i="52"/>
  <c r="S81" i="52"/>
  <c r="R81" i="52"/>
  <c r="S80" i="52"/>
  <c r="R80" i="52"/>
  <c r="S79" i="52"/>
  <c r="S89" i="52" s="1"/>
  <c r="R79" i="52"/>
  <c r="R78" i="52"/>
  <c r="S77" i="52"/>
  <c r="R77" i="52"/>
  <c r="S76" i="52"/>
  <c r="R76" i="52"/>
  <c r="S75" i="52"/>
  <c r="R75" i="52"/>
  <c r="R74" i="52"/>
  <c r="S73" i="52"/>
  <c r="R73" i="52"/>
  <c r="S72" i="52"/>
  <c r="R72" i="52"/>
  <c r="S71" i="52"/>
  <c r="R71" i="52"/>
  <c r="S70" i="52"/>
  <c r="R70" i="52"/>
  <c r="S69" i="52"/>
  <c r="R69" i="52"/>
  <c r="S68" i="52"/>
  <c r="R68" i="52"/>
  <c r="S67" i="52"/>
  <c r="S74" i="52" s="1"/>
  <c r="R67" i="52"/>
  <c r="R66" i="52"/>
  <c r="S65" i="52"/>
  <c r="S66" i="52" s="1"/>
  <c r="R65" i="52"/>
  <c r="R64" i="52"/>
  <c r="S63" i="52"/>
  <c r="R63" i="52"/>
  <c r="S62" i="52"/>
  <c r="R62" i="52"/>
  <c r="S61" i="52"/>
  <c r="S64" i="52" s="1"/>
  <c r="R61" i="52"/>
  <c r="R60" i="52"/>
  <c r="S59" i="52"/>
  <c r="S60" i="52" s="1"/>
  <c r="R59" i="52"/>
  <c r="R58" i="52"/>
  <c r="S57" i="52"/>
  <c r="R57" i="52"/>
  <c r="S56" i="52"/>
  <c r="R56" i="52"/>
  <c r="S55" i="52"/>
  <c r="R55" i="52"/>
  <c r="S54" i="52"/>
  <c r="R54" i="52"/>
  <c r="S53" i="52"/>
  <c r="R53" i="52"/>
  <c r="S52" i="52"/>
  <c r="R52" i="52"/>
  <c r="S51" i="52"/>
  <c r="S58" i="52" s="1"/>
  <c r="R51" i="52"/>
  <c r="R50" i="52"/>
  <c r="S49" i="52"/>
  <c r="S50" i="52" s="1"/>
  <c r="R49" i="52"/>
  <c r="R48" i="52"/>
  <c r="S47" i="52"/>
  <c r="S48" i="52" s="1"/>
  <c r="R47" i="52"/>
  <c r="R46" i="52"/>
  <c r="S45" i="52"/>
  <c r="R45" i="52"/>
  <c r="S44" i="52"/>
  <c r="R44" i="52"/>
  <c r="S43" i="52"/>
  <c r="R43" i="52"/>
  <c r="S42" i="52"/>
  <c r="R42" i="52"/>
  <c r="S41" i="52"/>
  <c r="R41" i="52"/>
  <c r="S40" i="52"/>
  <c r="R40" i="52"/>
  <c r="S39" i="52"/>
  <c r="R39" i="52"/>
  <c r="S38" i="52"/>
  <c r="R38" i="52"/>
  <c r="S37" i="52"/>
  <c r="R37" i="52"/>
  <c r="S36" i="52"/>
  <c r="R36" i="52"/>
  <c r="S35" i="52"/>
  <c r="R35" i="52"/>
  <c r="S34" i="52"/>
  <c r="R34" i="52"/>
  <c r="S33" i="52"/>
  <c r="S46" i="52" s="1"/>
  <c r="R33" i="52"/>
  <c r="R32" i="52"/>
  <c r="S31" i="52"/>
  <c r="R31" i="52"/>
  <c r="S30" i="52"/>
  <c r="R30" i="52"/>
  <c r="S29" i="52"/>
  <c r="R29" i="52"/>
  <c r="S28" i="52"/>
  <c r="R28" i="52"/>
  <c r="S27" i="52"/>
  <c r="R27" i="52"/>
  <c r="S26" i="52"/>
  <c r="R26" i="52"/>
  <c r="S25" i="52"/>
  <c r="R25" i="52"/>
  <c r="S24" i="52"/>
  <c r="R24" i="52"/>
  <c r="S23" i="52"/>
  <c r="R23" i="52"/>
  <c r="S22" i="52"/>
  <c r="R22" i="52"/>
  <c r="S21" i="52"/>
  <c r="R21" i="52"/>
  <c r="S20" i="52"/>
  <c r="S32" i="52" s="1"/>
  <c r="R20" i="52"/>
  <c r="S18" i="52"/>
  <c r="S17" i="52"/>
  <c r="S16" i="52"/>
  <c r="S15" i="52"/>
  <c r="S14" i="52"/>
  <c r="S13" i="52"/>
  <c r="S12" i="52"/>
  <c r="S11" i="52"/>
  <c r="R10" i="52"/>
  <c r="S9" i="52"/>
  <c r="R9" i="52"/>
  <c r="S8" i="52"/>
  <c r="R8" i="52"/>
  <c r="S7" i="52"/>
  <c r="R7" i="52"/>
  <c r="S6" i="52"/>
  <c r="R6" i="52"/>
  <c r="S5" i="52"/>
  <c r="S10" i="52" s="1"/>
  <c r="R32" i="51"/>
  <c r="R31" i="51"/>
  <c r="R30" i="51"/>
  <c r="R29" i="51"/>
  <c r="R28" i="51"/>
  <c r="R27" i="51"/>
  <c r="R26" i="51"/>
  <c r="R25" i="51"/>
  <c r="R24" i="51"/>
  <c r="R23" i="51"/>
  <c r="R22" i="51"/>
  <c r="R21" i="51"/>
  <c r="R20" i="51"/>
  <c r="R10" i="51"/>
  <c r="R9" i="51"/>
  <c r="R8" i="51"/>
  <c r="R7" i="51"/>
  <c r="R6" i="51"/>
  <c r="R5" i="51"/>
  <c r="Q196" i="51"/>
  <c r="O196" i="51"/>
  <c r="M196" i="51"/>
  <c r="K196" i="51"/>
  <c r="I196" i="51"/>
  <c r="R195" i="51"/>
  <c r="R194" i="51"/>
  <c r="R193" i="51"/>
  <c r="S192" i="51"/>
  <c r="R192" i="51"/>
  <c r="S191" i="51"/>
  <c r="S193" i="51" s="1"/>
  <c r="S194" i="51" s="1"/>
  <c r="S195" i="51" s="1"/>
  <c r="R191" i="51"/>
  <c r="R190" i="51"/>
  <c r="R189" i="51"/>
  <c r="R188" i="51"/>
  <c r="S187" i="51"/>
  <c r="R187" i="51"/>
  <c r="S186" i="51"/>
  <c r="R186" i="51"/>
  <c r="S185" i="51"/>
  <c r="R185" i="51"/>
  <c r="S184" i="51"/>
  <c r="R184" i="51"/>
  <c r="S183" i="51"/>
  <c r="R183" i="51"/>
  <c r="S182" i="51"/>
  <c r="S188" i="51" s="1"/>
  <c r="S189" i="51" s="1"/>
  <c r="S190" i="51" s="1"/>
  <c r="R182" i="51"/>
  <c r="R181" i="51"/>
  <c r="R180" i="51"/>
  <c r="R179" i="51"/>
  <c r="S178" i="51"/>
  <c r="R178" i="51"/>
  <c r="S177" i="51"/>
  <c r="R177" i="51"/>
  <c r="S176" i="51"/>
  <c r="S179" i="51" s="1"/>
  <c r="R176" i="51"/>
  <c r="R175" i="51"/>
  <c r="S174" i="51"/>
  <c r="R174" i="51"/>
  <c r="S173" i="51"/>
  <c r="R173" i="51"/>
  <c r="S172" i="51"/>
  <c r="R172" i="51"/>
  <c r="S171" i="51"/>
  <c r="R171" i="51"/>
  <c r="S170" i="51"/>
  <c r="R170" i="51"/>
  <c r="S169" i="51"/>
  <c r="R169" i="51"/>
  <c r="S168" i="51"/>
  <c r="R168" i="51"/>
  <c r="S167" i="51"/>
  <c r="R167" i="51"/>
  <c r="S166" i="51"/>
  <c r="R166" i="51"/>
  <c r="S165" i="51"/>
  <c r="R165" i="51"/>
  <c r="S164" i="51"/>
  <c r="R164" i="51"/>
  <c r="S163" i="51"/>
  <c r="R163" i="51"/>
  <c r="S162" i="51"/>
  <c r="R162" i="51"/>
  <c r="S161" i="51"/>
  <c r="S175" i="51" s="1"/>
  <c r="R161" i="51"/>
  <c r="R160" i="51"/>
  <c r="R159" i="51"/>
  <c r="R158" i="51"/>
  <c r="S157" i="51"/>
  <c r="R157" i="51"/>
  <c r="S156" i="51"/>
  <c r="R156" i="51"/>
  <c r="S155" i="51"/>
  <c r="R155" i="51"/>
  <c r="S154" i="51"/>
  <c r="R154" i="51"/>
  <c r="S153" i="51"/>
  <c r="S158" i="51" s="1"/>
  <c r="R153" i="51"/>
  <c r="R152" i="51"/>
  <c r="S151" i="51"/>
  <c r="S152" i="51" s="1"/>
  <c r="R151" i="51"/>
  <c r="R150" i="51"/>
  <c r="S149" i="51"/>
  <c r="R149" i="51"/>
  <c r="S148" i="51"/>
  <c r="R148" i="51"/>
  <c r="S147" i="51"/>
  <c r="R147" i="51"/>
  <c r="S146" i="51"/>
  <c r="R146" i="51"/>
  <c r="S145" i="51"/>
  <c r="R145" i="51"/>
  <c r="S144" i="51"/>
  <c r="S150" i="51" s="1"/>
  <c r="R144" i="51"/>
  <c r="R143" i="51"/>
  <c r="S142" i="51"/>
  <c r="R142" i="51"/>
  <c r="S141" i="51"/>
  <c r="R141" i="51"/>
  <c r="S140" i="51"/>
  <c r="R140" i="51"/>
  <c r="S139" i="51"/>
  <c r="R139" i="51"/>
  <c r="S138" i="51"/>
  <c r="R138" i="51"/>
  <c r="S137" i="51"/>
  <c r="R137" i="51"/>
  <c r="S136" i="51"/>
  <c r="R136" i="51"/>
  <c r="S135" i="51"/>
  <c r="R135" i="51"/>
  <c r="S134" i="51"/>
  <c r="R134" i="51"/>
  <c r="S133" i="51"/>
  <c r="R133" i="51"/>
  <c r="S132" i="51"/>
  <c r="R132" i="51"/>
  <c r="S131" i="51"/>
  <c r="S143" i="51" s="1"/>
  <c r="R131" i="51"/>
  <c r="R130" i="51"/>
  <c r="S129" i="51"/>
  <c r="R129" i="51"/>
  <c r="S128" i="51"/>
  <c r="R128" i="51"/>
  <c r="S127" i="51"/>
  <c r="R127" i="51"/>
  <c r="S126" i="51"/>
  <c r="R126" i="51"/>
  <c r="S125" i="51"/>
  <c r="R125" i="51"/>
  <c r="S124" i="51"/>
  <c r="R124" i="51"/>
  <c r="S123" i="51"/>
  <c r="R123" i="51"/>
  <c r="S122" i="51"/>
  <c r="R122" i="51"/>
  <c r="S121" i="51"/>
  <c r="R121" i="51"/>
  <c r="S120" i="51"/>
  <c r="R120" i="51"/>
  <c r="S119" i="51"/>
  <c r="R119" i="51"/>
  <c r="S118" i="51"/>
  <c r="R118" i="51"/>
  <c r="S117" i="51"/>
  <c r="R117" i="51"/>
  <c r="S116" i="51"/>
  <c r="R116" i="51"/>
  <c r="S115" i="51"/>
  <c r="R115" i="51"/>
  <c r="S114" i="51"/>
  <c r="R114" i="51"/>
  <c r="S113" i="51"/>
  <c r="R113" i="51"/>
  <c r="S112" i="51"/>
  <c r="R112" i="51"/>
  <c r="S111" i="51"/>
  <c r="R111" i="51"/>
  <c r="S110" i="51"/>
  <c r="R110" i="51"/>
  <c r="S109" i="51"/>
  <c r="R109" i="51"/>
  <c r="S108" i="51"/>
  <c r="R108" i="51"/>
  <c r="S107" i="51"/>
  <c r="R107" i="51"/>
  <c r="S106" i="51"/>
  <c r="R106" i="51"/>
  <c r="S105" i="51"/>
  <c r="R105" i="51"/>
  <c r="S104" i="51"/>
  <c r="R104" i="51"/>
  <c r="S103" i="51"/>
  <c r="R103" i="51"/>
  <c r="S102" i="51"/>
  <c r="R102" i="51"/>
  <c r="S101" i="51"/>
  <c r="R101" i="51"/>
  <c r="S100" i="51"/>
  <c r="S130" i="51" s="1"/>
  <c r="R100" i="51"/>
  <c r="R99" i="51"/>
  <c r="S98" i="51"/>
  <c r="R98" i="51"/>
  <c r="S97" i="51"/>
  <c r="R97" i="51"/>
  <c r="S96" i="51"/>
  <c r="R96" i="51"/>
  <c r="S95" i="51"/>
  <c r="R95" i="51"/>
  <c r="S94" i="51"/>
  <c r="R94" i="51"/>
  <c r="S93" i="51"/>
  <c r="R93" i="51"/>
  <c r="S92" i="51"/>
  <c r="S99" i="51" s="1"/>
  <c r="R92" i="51"/>
  <c r="R91" i="51"/>
  <c r="S90" i="51"/>
  <c r="S91" i="51" s="1"/>
  <c r="R90" i="51"/>
  <c r="R89" i="51"/>
  <c r="S88" i="51"/>
  <c r="R88" i="51"/>
  <c r="S87" i="51"/>
  <c r="R87" i="51"/>
  <c r="S86" i="51"/>
  <c r="R86" i="51"/>
  <c r="S85" i="51"/>
  <c r="R85" i="51"/>
  <c r="S84" i="51"/>
  <c r="R84" i="51"/>
  <c r="S83" i="51"/>
  <c r="R83" i="51"/>
  <c r="S82" i="51"/>
  <c r="R82" i="51"/>
  <c r="S81" i="51"/>
  <c r="R81" i="51"/>
  <c r="S80" i="51"/>
  <c r="R80" i="51"/>
  <c r="S79" i="51"/>
  <c r="S89" i="51" s="1"/>
  <c r="R79" i="51"/>
  <c r="R78" i="51"/>
  <c r="S77" i="51"/>
  <c r="R77" i="51"/>
  <c r="S76" i="51"/>
  <c r="R76" i="51"/>
  <c r="S75" i="51"/>
  <c r="R75" i="51"/>
  <c r="R74" i="51"/>
  <c r="S73" i="51"/>
  <c r="R73" i="51"/>
  <c r="S72" i="51"/>
  <c r="R72" i="51"/>
  <c r="S71" i="51"/>
  <c r="R71" i="51"/>
  <c r="S70" i="51"/>
  <c r="R70" i="51"/>
  <c r="S69" i="51"/>
  <c r="R69" i="51"/>
  <c r="S68" i="51"/>
  <c r="R68" i="51"/>
  <c r="S67" i="51"/>
  <c r="S74" i="51" s="1"/>
  <c r="R67" i="51"/>
  <c r="R66" i="51"/>
  <c r="S65" i="51"/>
  <c r="S66" i="51" s="1"/>
  <c r="R65" i="51"/>
  <c r="R64" i="51"/>
  <c r="S63" i="51"/>
  <c r="R63" i="51"/>
  <c r="S62" i="51"/>
  <c r="R62" i="51"/>
  <c r="S61" i="51"/>
  <c r="S64" i="51" s="1"/>
  <c r="R61" i="51"/>
  <c r="R60" i="51"/>
  <c r="S59" i="51"/>
  <c r="S60" i="51" s="1"/>
  <c r="R59" i="51"/>
  <c r="R58" i="51"/>
  <c r="S57" i="51"/>
  <c r="R57" i="51"/>
  <c r="S56" i="51"/>
  <c r="R56" i="51"/>
  <c r="S55" i="51"/>
  <c r="R55" i="51"/>
  <c r="S54" i="51"/>
  <c r="R54" i="51"/>
  <c r="S53" i="51"/>
  <c r="R53" i="51"/>
  <c r="S52" i="51"/>
  <c r="R52" i="51"/>
  <c r="S51" i="51"/>
  <c r="S58" i="51" s="1"/>
  <c r="R51" i="51"/>
  <c r="R50" i="51"/>
  <c r="S49" i="51"/>
  <c r="S50" i="51" s="1"/>
  <c r="R49" i="51"/>
  <c r="R48" i="51"/>
  <c r="S47" i="51"/>
  <c r="S48" i="51" s="1"/>
  <c r="R47" i="51"/>
  <c r="R46" i="51"/>
  <c r="S45" i="51"/>
  <c r="R45" i="51"/>
  <c r="S44" i="51"/>
  <c r="R44" i="51"/>
  <c r="S43" i="51"/>
  <c r="R43" i="51"/>
  <c r="S42" i="51"/>
  <c r="R42" i="51"/>
  <c r="S41" i="51"/>
  <c r="R41" i="51"/>
  <c r="S40" i="51"/>
  <c r="R40" i="51"/>
  <c r="S39" i="51"/>
  <c r="R39" i="51"/>
  <c r="S38" i="51"/>
  <c r="R38" i="51"/>
  <c r="S37" i="51"/>
  <c r="R37" i="51"/>
  <c r="S36" i="51"/>
  <c r="R36" i="51"/>
  <c r="S35" i="51"/>
  <c r="R35" i="51"/>
  <c r="S34" i="51"/>
  <c r="R34" i="51"/>
  <c r="S33" i="51"/>
  <c r="S46" i="51" s="1"/>
  <c r="R33" i="51"/>
  <c r="S31" i="51"/>
  <c r="S30" i="51"/>
  <c r="S29" i="51"/>
  <c r="S28" i="51"/>
  <c r="S27" i="51"/>
  <c r="S26" i="51"/>
  <c r="S25" i="51"/>
  <c r="S24" i="51"/>
  <c r="S23" i="51"/>
  <c r="S22" i="51"/>
  <c r="S21" i="51"/>
  <c r="S20" i="51"/>
  <c r="R19" i="51"/>
  <c r="S18" i="51"/>
  <c r="R18" i="51"/>
  <c r="S17" i="51"/>
  <c r="R17" i="51"/>
  <c r="S16" i="51"/>
  <c r="R16" i="51"/>
  <c r="S15" i="51"/>
  <c r="R15" i="51"/>
  <c r="S14" i="51"/>
  <c r="R14" i="51"/>
  <c r="S13" i="51"/>
  <c r="R13" i="51"/>
  <c r="S12" i="51"/>
  <c r="R12" i="51"/>
  <c r="S11" i="51"/>
  <c r="S19" i="51" s="1"/>
  <c r="R11" i="51"/>
  <c r="S9" i="51"/>
  <c r="S8" i="51"/>
  <c r="S7" i="51"/>
  <c r="S6" i="51"/>
  <c r="S5" i="51"/>
  <c r="S10" i="51" s="1"/>
  <c r="R20" i="50"/>
  <c r="R10" i="50"/>
  <c r="R9" i="50"/>
  <c r="R8" i="50"/>
  <c r="R7" i="50"/>
  <c r="R6" i="50"/>
  <c r="R5" i="50"/>
  <c r="Q196" i="50"/>
  <c r="O196" i="50"/>
  <c r="M196" i="50"/>
  <c r="K196" i="50"/>
  <c r="I196" i="50"/>
  <c r="R195" i="50"/>
  <c r="R194" i="50"/>
  <c r="R193" i="50"/>
  <c r="S192" i="50"/>
  <c r="R192" i="50"/>
  <c r="S191" i="50"/>
  <c r="S193" i="50" s="1"/>
  <c r="S194" i="50" s="1"/>
  <c r="S195" i="50" s="1"/>
  <c r="R191" i="50"/>
  <c r="R190" i="50"/>
  <c r="R189" i="50"/>
  <c r="R188" i="50"/>
  <c r="S187" i="50"/>
  <c r="R187" i="50"/>
  <c r="S186" i="50"/>
  <c r="R186" i="50"/>
  <c r="S185" i="50"/>
  <c r="R185" i="50"/>
  <c r="S184" i="50"/>
  <c r="R184" i="50"/>
  <c r="S183" i="50"/>
  <c r="R183" i="50"/>
  <c r="S182" i="50"/>
  <c r="S188" i="50" s="1"/>
  <c r="S189" i="50" s="1"/>
  <c r="S190" i="50" s="1"/>
  <c r="R182" i="50"/>
  <c r="R181" i="50"/>
  <c r="R180" i="50"/>
  <c r="R179" i="50"/>
  <c r="S178" i="50"/>
  <c r="R178" i="50"/>
  <c r="S177" i="50"/>
  <c r="R177" i="50"/>
  <c r="S176" i="50"/>
  <c r="S179" i="50" s="1"/>
  <c r="R176" i="50"/>
  <c r="R175" i="50"/>
  <c r="S174" i="50"/>
  <c r="R174" i="50"/>
  <c r="S173" i="50"/>
  <c r="R173" i="50"/>
  <c r="S172" i="50"/>
  <c r="R172" i="50"/>
  <c r="S171" i="50"/>
  <c r="R171" i="50"/>
  <c r="S170" i="50"/>
  <c r="R170" i="50"/>
  <c r="S169" i="50"/>
  <c r="R169" i="50"/>
  <c r="S168" i="50"/>
  <c r="R168" i="50"/>
  <c r="S167" i="50"/>
  <c r="R167" i="50"/>
  <c r="S166" i="50"/>
  <c r="R166" i="50"/>
  <c r="S165" i="50"/>
  <c r="R165" i="50"/>
  <c r="S164" i="50"/>
  <c r="R164" i="50"/>
  <c r="S163" i="50"/>
  <c r="R163" i="50"/>
  <c r="S162" i="50"/>
  <c r="R162" i="50"/>
  <c r="S161" i="50"/>
  <c r="S175" i="50" s="1"/>
  <c r="R161" i="50"/>
  <c r="R160" i="50"/>
  <c r="R159" i="50"/>
  <c r="R158" i="50"/>
  <c r="S157" i="50"/>
  <c r="R157" i="50"/>
  <c r="S156" i="50"/>
  <c r="R156" i="50"/>
  <c r="S155" i="50"/>
  <c r="R155" i="50"/>
  <c r="S154" i="50"/>
  <c r="R154" i="50"/>
  <c r="S153" i="50"/>
  <c r="S158" i="50" s="1"/>
  <c r="R153" i="50"/>
  <c r="R152" i="50"/>
  <c r="S151" i="50"/>
  <c r="S152" i="50" s="1"/>
  <c r="R151" i="50"/>
  <c r="R150" i="50"/>
  <c r="S149" i="50"/>
  <c r="R149" i="50"/>
  <c r="S148" i="50"/>
  <c r="R148" i="50"/>
  <c r="S147" i="50"/>
  <c r="R147" i="50"/>
  <c r="S146" i="50"/>
  <c r="R146" i="50"/>
  <c r="S145" i="50"/>
  <c r="R145" i="50"/>
  <c r="S144" i="50"/>
  <c r="S150" i="50" s="1"/>
  <c r="R144" i="50"/>
  <c r="R143" i="50"/>
  <c r="S142" i="50"/>
  <c r="R142" i="50"/>
  <c r="S141" i="50"/>
  <c r="R141" i="50"/>
  <c r="S140" i="50"/>
  <c r="R140" i="50"/>
  <c r="S139" i="50"/>
  <c r="R139" i="50"/>
  <c r="S138" i="50"/>
  <c r="R138" i="50"/>
  <c r="S137" i="50"/>
  <c r="R137" i="50"/>
  <c r="S136" i="50"/>
  <c r="R136" i="50"/>
  <c r="S135" i="50"/>
  <c r="R135" i="50"/>
  <c r="S134" i="50"/>
  <c r="R134" i="50"/>
  <c r="S133" i="50"/>
  <c r="R133" i="50"/>
  <c r="S132" i="50"/>
  <c r="R132" i="50"/>
  <c r="S131" i="50"/>
  <c r="S143" i="50" s="1"/>
  <c r="R131" i="50"/>
  <c r="R130" i="50"/>
  <c r="S129" i="50"/>
  <c r="R129" i="50"/>
  <c r="S128" i="50"/>
  <c r="R128" i="50"/>
  <c r="S127" i="50"/>
  <c r="R127" i="50"/>
  <c r="S126" i="50"/>
  <c r="R126" i="50"/>
  <c r="S125" i="50"/>
  <c r="R125" i="50"/>
  <c r="S124" i="50"/>
  <c r="R124" i="50"/>
  <c r="S123" i="50"/>
  <c r="R123" i="50"/>
  <c r="S122" i="50"/>
  <c r="R122" i="50"/>
  <c r="S121" i="50"/>
  <c r="R121" i="50"/>
  <c r="S120" i="50"/>
  <c r="R120" i="50"/>
  <c r="S119" i="50"/>
  <c r="R119" i="50"/>
  <c r="S118" i="50"/>
  <c r="R118" i="50"/>
  <c r="S117" i="50"/>
  <c r="R117" i="50"/>
  <c r="S116" i="50"/>
  <c r="R116" i="50"/>
  <c r="S115" i="50"/>
  <c r="R115" i="50"/>
  <c r="S114" i="50"/>
  <c r="R114" i="50"/>
  <c r="S113" i="50"/>
  <c r="R113" i="50"/>
  <c r="S112" i="50"/>
  <c r="R112" i="50"/>
  <c r="S111" i="50"/>
  <c r="R111" i="50"/>
  <c r="S110" i="50"/>
  <c r="R110" i="50"/>
  <c r="S109" i="50"/>
  <c r="R109" i="50"/>
  <c r="S108" i="50"/>
  <c r="R108" i="50"/>
  <c r="S107" i="50"/>
  <c r="R107" i="50"/>
  <c r="S106" i="50"/>
  <c r="R106" i="50"/>
  <c r="S105" i="50"/>
  <c r="R105" i="50"/>
  <c r="S104" i="50"/>
  <c r="R104" i="50"/>
  <c r="S103" i="50"/>
  <c r="R103" i="50"/>
  <c r="S102" i="50"/>
  <c r="R102" i="50"/>
  <c r="S101" i="50"/>
  <c r="R101" i="50"/>
  <c r="S100" i="50"/>
  <c r="S130" i="50" s="1"/>
  <c r="R100" i="50"/>
  <c r="R99" i="50"/>
  <c r="S98" i="50"/>
  <c r="R98" i="50"/>
  <c r="S97" i="50"/>
  <c r="R97" i="50"/>
  <c r="S96" i="50"/>
  <c r="R96" i="50"/>
  <c r="S95" i="50"/>
  <c r="R95" i="50"/>
  <c r="S94" i="50"/>
  <c r="R94" i="50"/>
  <c r="S93" i="50"/>
  <c r="R93" i="50"/>
  <c r="S92" i="50"/>
  <c r="S99" i="50" s="1"/>
  <c r="R92" i="50"/>
  <c r="R91" i="50"/>
  <c r="S90" i="50"/>
  <c r="S91" i="50" s="1"/>
  <c r="R90" i="50"/>
  <c r="R89" i="50"/>
  <c r="S88" i="50"/>
  <c r="R88" i="50"/>
  <c r="S87" i="50"/>
  <c r="R87" i="50"/>
  <c r="S86" i="50"/>
  <c r="R86" i="50"/>
  <c r="S85" i="50"/>
  <c r="R85" i="50"/>
  <c r="S84" i="50"/>
  <c r="R84" i="50"/>
  <c r="S83" i="50"/>
  <c r="R83" i="50"/>
  <c r="S82" i="50"/>
  <c r="R82" i="50"/>
  <c r="S81" i="50"/>
  <c r="R81" i="50"/>
  <c r="S80" i="50"/>
  <c r="R80" i="50"/>
  <c r="S79" i="50"/>
  <c r="S89" i="50" s="1"/>
  <c r="R79" i="50"/>
  <c r="R78" i="50"/>
  <c r="S77" i="50"/>
  <c r="R77" i="50"/>
  <c r="S76" i="50"/>
  <c r="R76" i="50"/>
  <c r="S75" i="50"/>
  <c r="R75" i="50"/>
  <c r="R74" i="50"/>
  <c r="S73" i="50"/>
  <c r="R73" i="50"/>
  <c r="S72" i="50"/>
  <c r="R72" i="50"/>
  <c r="S71" i="50"/>
  <c r="R71" i="50"/>
  <c r="S70" i="50"/>
  <c r="R70" i="50"/>
  <c r="S69" i="50"/>
  <c r="R69" i="50"/>
  <c r="S68" i="50"/>
  <c r="R68" i="50"/>
  <c r="S67" i="50"/>
  <c r="S74" i="50" s="1"/>
  <c r="R67" i="50"/>
  <c r="R66" i="50"/>
  <c r="S65" i="50"/>
  <c r="S66" i="50" s="1"/>
  <c r="R65" i="50"/>
  <c r="R64" i="50"/>
  <c r="S63" i="50"/>
  <c r="R63" i="50"/>
  <c r="S62" i="50"/>
  <c r="R62" i="50"/>
  <c r="S61" i="50"/>
  <c r="S64" i="50" s="1"/>
  <c r="R61" i="50"/>
  <c r="R60" i="50"/>
  <c r="S59" i="50"/>
  <c r="S60" i="50" s="1"/>
  <c r="R59" i="50"/>
  <c r="R58" i="50"/>
  <c r="S57" i="50"/>
  <c r="R57" i="50"/>
  <c r="S56" i="50"/>
  <c r="R56" i="50"/>
  <c r="S55" i="50"/>
  <c r="R55" i="50"/>
  <c r="S54" i="50"/>
  <c r="R54" i="50"/>
  <c r="S53" i="50"/>
  <c r="R53" i="50"/>
  <c r="S52" i="50"/>
  <c r="R52" i="50"/>
  <c r="S51" i="50"/>
  <c r="S58" i="50" s="1"/>
  <c r="R51" i="50"/>
  <c r="R50" i="50"/>
  <c r="S49" i="50"/>
  <c r="S50" i="50" s="1"/>
  <c r="R49" i="50"/>
  <c r="R48" i="50"/>
  <c r="S47" i="50"/>
  <c r="S48" i="50" s="1"/>
  <c r="R47" i="50"/>
  <c r="R46" i="50"/>
  <c r="S45" i="50"/>
  <c r="R45" i="50"/>
  <c r="S44" i="50"/>
  <c r="R44" i="50"/>
  <c r="S43" i="50"/>
  <c r="R43" i="50"/>
  <c r="S42" i="50"/>
  <c r="R42" i="50"/>
  <c r="S41" i="50"/>
  <c r="R41" i="50"/>
  <c r="S40" i="50"/>
  <c r="R40" i="50"/>
  <c r="S39" i="50"/>
  <c r="R39" i="50"/>
  <c r="S38" i="50"/>
  <c r="R38" i="50"/>
  <c r="S37" i="50"/>
  <c r="R37" i="50"/>
  <c r="S36" i="50"/>
  <c r="R36" i="50"/>
  <c r="S35" i="50"/>
  <c r="R35" i="50"/>
  <c r="S34" i="50"/>
  <c r="R34" i="50"/>
  <c r="S33" i="50"/>
  <c r="S46" i="50" s="1"/>
  <c r="R33" i="50"/>
  <c r="R32" i="50"/>
  <c r="S31" i="50"/>
  <c r="R31" i="50"/>
  <c r="S30" i="50"/>
  <c r="R30" i="50"/>
  <c r="S29" i="50"/>
  <c r="R29" i="50"/>
  <c r="S28" i="50"/>
  <c r="R28" i="50"/>
  <c r="S27" i="50"/>
  <c r="R27" i="50"/>
  <c r="S26" i="50"/>
  <c r="R26" i="50"/>
  <c r="S25" i="50"/>
  <c r="R25" i="50"/>
  <c r="S24" i="50"/>
  <c r="R24" i="50"/>
  <c r="S23" i="50"/>
  <c r="R23" i="50"/>
  <c r="S22" i="50"/>
  <c r="R22" i="50"/>
  <c r="S21" i="50"/>
  <c r="R21" i="50"/>
  <c r="S20" i="50"/>
  <c r="S32" i="50" s="1"/>
  <c r="R19" i="50"/>
  <c r="S18" i="50"/>
  <c r="R18" i="50"/>
  <c r="S17" i="50"/>
  <c r="R17" i="50"/>
  <c r="S16" i="50"/>
  <c r="R16" i="50"/>
  <c r="S15" i="50"/>
  <c r="R15" i="50"/>
  <c r="S14" i="50"/>
  <c r="R14" i="50"/>
  <c r="S13" i="50"/>
  <c r="R13" i="50"/>
  <c r="S12" i="50"/>
  <c r="R12" i="50"/>
  <c r="S11" i="50"/>
  <c r="S19" i="50" s="1"/>
  <c r="R11" i="50"/>
  <c r="S9" i="50"/>
  <c r="S8" i="50"/>
  <c r="S7" i="50"/>
  <c r="S6" i="50"/>
  <c r="S5" i="50"/>
  <c r="S10" i="50" s="1"/>
  <c r="S9" i="49"/>
  <c r="S8" i="49"/>
  <c r="S7" i="49"/>
  <c r="S6" i="49"/>
  <c r="S5" i="49"/>
  <c r="S10" i="49" s="1"/>
  <c r="Q196" i="49"/>
  <c r="O196" i="49"/>
  <c r="M196" i="49"/>
  <c r="K196" i="49"/>
  <c r="I196" i="49"/>
  <c r="R195" i="49"/>
  <c r="R194" i="49"/>
  <c r="R193" i="49"/>
  <c r="S192" i="49"/>
  <c r="R192" i="49"/>
  <c r="S191" i="49"/>
  <c r="S193" i="49" s="1"/>
  <c r="S194" i="49" s="1"/>
  <c r="S195" i="49" s="1"/>
  <c r="R191" i="49"/>
  <c r="R190" i="49"/>
  <c r="R189" i="49"/>
  <c r="R188" i="49"/>
  <c r="S187" i="49"/>
  <c r="R187" i="49"/>
  <c r="S186" i="49"/>
  <c r="R186" i="49"/>
  <c r="S185" i="49"/>
  <c r="R185" i="49"/>
  <c r="S184" i="49"/>
  <c r="R184" i="49"/>
  <c r="S183" i="49"/>
  <c r="R183" i="49"/>
  <c r="S182" i="49"/>
  <c r="S188" i="49" s="1"/>
  <c r="S189" i="49" s="1"/>
  <c r="S190" i="49" s="1"/>
  <c r="R182" i="49"/>
  <c r="R181" i="49"/>
  <c r="R180" i="49"/>
  <c r="R179" i="49"/>
  <c r="S178" i="49"/>
  <c r="R178" i="49"/>
  <c r="S177" i="49"/>
  <c r="R177" i="49"/>
  <c r="S176" i="49"/>
  <c r="S179" i="49" s="1"/>
  <c r="R176" i="49"/>
  <c r="R175" i="49"/>
  <c r="S174" i="49"/>
  <c r="R174" i="49"/>
  <c r="S173" i="49"/>
  <c r="R173" i="49"/>
  <c r="S172" i="49"/>
  <c r="R172" i="49"/>
  <c r="S171" i="49"/>
  <c r="R171" i="49"/>
  <c r="S170" i="49"/>
  <c r="R170" i="49"/>
  <c r="S169" i="49"/>
  <c r="R169" i="49"/>
  <c r="S168" i="49"/>
  <c r="R168" i="49"/>
  <c r="S167" i="49"/>
  <c r="R167" i="49"/>
  <c r="S166" i="49"/>
  <c r="R166" i="49"/>
  <c r="S165" i="49"/>
  <c r="R165" i="49"/>
  <c r="S164" i="49"/>
  <c r="R164" i="49"/>
  <c r="S163" i="49"/>
  <c r="R163" i="49"/>
  <c r="S162" i="49"/>
  <c r="R162" i="49"/>
  <c r="S161" i="49"/>
  <c r="S175" i="49" s="1"/>
  <c r="R161" i="49"/>
  <c r="R160" i="49"/>
  <c r="R159" i="49"/>
  <c r="R158" i="49"/>
  <c r="S157" i="49"/>
  <c r="R157" i="49"/>
  <c r="S156" i="49"/>
  <c r="R156" i="49"/>
  <c r="S155" i="49"/>
  <c r="R155" i="49"/>
  <c r="S154" i="49"/>
  <c r="R154" i="49"/>
  <c r="S153" i="49"/>
  <c r="S158" i="49" s="1"/>
  <c r="R153" i="49"/>
  <c r="R152" i="49"/>
  <c r="S151" i="49"/>
  <c r="S152" i="49" s="1"/>
  <c r="R151" i="49"/>
  <c r="R150" i="49"/>
  <c r="S149" i="49"/>
  <c r="R149" i="49"/>
  <c r="S148" i="49"/>
  <c r="R148" i="49"/>
  <c r="S147" i="49"/>
  <c r="R147" i="49"/>
  <c r="S146" i="49"/>
  <c r="R146" i="49"/>
  <c r="S145" i="49"/>
  <c r="R145" i="49"/>
  <c r="S144" i="49"/>
  <c r="S150" i="49" s="1"/>
  <c r="R144" i="49"/>
  <c r="R143" i="49"/>
  <c r="S142" i="49"/>
  <c r="R142" i="49"/>
  <c r="S141" i="49"/>
  <c r="R141" i="49"/>
  <c r="S140" i="49"/>
  <c r="R140" i="49"/>
  <c r="S139" i="49"/>
  <c r="R139" i="49"/>
  <c r="S138" i="49"/>
  <c r="R138" i="49"/>
  <c r="S137" i="49"/>
  <c r="R137" i="49"/>
  <c r="S136" i="49"/>
  <c r="R136" i="49"/>
  <c r="S135" i="49"/>
  <c r="R135" i="49"/>
  <c r="S134" i="49"/>
  <c r="R134" i="49"/>
  <c r="S133" i="49"/>
  <c r="R133" i="49"/>
  <c r="S132" i="49"/>
  <c r="R132" i="49"/>
  <c r="S131" i="49"/>
  <c r="S143" i="49" s="1"/>
  <c r="R131" i="49"/>
  <c r="R130" i="49"/>
  <c r="S129" i="49"/>
  <c r="R129" i="49"/>
  <c r="S128" i="49"/>
  <c r="R128" i="49"/>
  <c r="S127" i="49"/>
  <c r="R127" i="49"/>
  <c r="S126" i="49"/>
  <c r="R126" i="49"/>
  <c r="S125" i="49"/>
  <c r="R125" i="49"/>
  <c r="S124" i="49"/>
  <c r="R124" i="49"/>
  <c r="S123" i="49"/>
  <c r="R123" i="49"/>
  <c r="S122" i="49"/>
  <c r="R122" i="49"/>
  <c r="S121" i="49"/>
  <c r="R121" i="49"/>
  <c r="S120" i="49"/>
  <c r="R120" i="49"/>
  <c r="S119" i="49"/>
  <c r="R119" i="49"/>
  <c r="S118" i="49"/>
  <c r="R118" i="49"/>
  <c r="S117" i="49"/>
  <c r="R117" i="49"/>
  <c r="S116" i="49"/>
  <c r="R116" i="49"/>
  <c r="S115" i="49"/>
  <c r="R115" i="49"/>
  <c r="S114" i="49"/>
  <c r="R114" i="49"/>
  <c r="S113" i="49"/>
  <c r="R113" i="49"/>
  <c r="S112" i="49"/>
  <c r="R112" i="49"/>
  <c r="S111" i="49"/>
  <c r="R111" i="49"/>
  <c r="S110" i="49"/>
  <c r="R110" i="49"/>
  <c r="S109" i="49"/>
  <c r="R109" i="49"/>
  <c r="S108" i="49"/>
  <c r="R108" i="49"/>
  <c r="S107" i="49"/>
  <c r="R107" i="49"/>
  <c r="S106" i="49"/>
  <c r="R106" i="49"/>
  <c r="S105" i="49"/>
  <c r="R105" i="49"/>
  <c r="S104" i="49"/>
  <c r="R104" i="49"/>
  <c r="S103" i="49"/>
  <c r="R103" i="49"/>
  <c r="S102" i="49"/>
  <c r="R102" i="49"/>
  <c r="S101" i="49"/>
  <c r="R101" i="49"/>
  <c r="S100" i="49"/>
  <c r="S130" i="49" s="1"/>
  <c r="R100" i="49"/>
  <c r="R99" i="49"/>
  <c r="S98" i="49"/>
  <c r="R98" i="49"/>
  <c r="S97" i="49"/>
  <c r="R97" i="49"/>
  <c r="S96" i="49"/>
  <c r="R96" i="49"/>
  <c r="S95" i="49"/>
  <c r="R95" i="49"/>
  <c r="S94" i="49"/>
  <c r="R94" i="49"/>
  <c r="S93" i="49"/>
  <c r="R93" i="49"/>
  <c r="S92" i="49"/>
  <c r="S99" i="49" s="1"/>
  <c r="R92" i="49"/>
  <c r="R91" i="49"/>
  <c r="S90" i="49"/>
  <c r="S91" i="49" s="1"/>
  <c r="R90" i="49"/>
  <c r="R89" i="49"/>
  <c r="S88" i="49"/>
  <c r="R88" i="49"/>
  <c r="S87" i="49"/>
  <c r="R87" i="49"/>
  <c r="S86" i="49"/>
  <c r="R86" i="49"/>
  <c r="S85" i="49"/>
  <c r="R85" i="49"/>
  <c r="S84" i="49"/>
  <c r="R84" i="49"/>
  <c r="S83" i="49"/>
  <c r="R83" i="49"/>
  <c r="S82" i="49"/>
  <c r="R82" i="49"/>
  <c r="S81" i="49"/>
  <c r="R81" i="49"/>
  <c r="S80" i="49"/>
  <c r="R80" i="49"/>
  <c r="S79" i="49"/>
  <c r="S89" i="49" s="1"/>
  <c r="R79" i="49"/>
  <c r="R78" i="49"/>
  <c r="S77" i="49"/>
  <c r="R77" i="49"/>
  <c r="S76" i="49"/>
  <c r="R76" i="49"/>
  <c r="S75" i="49"/>
  <c r="R75" i="49"/>
  <c r="R74" i="49"/>
  <c r="S73" i="49"/>
  <c r="R73" i="49"/>
  <c r="S72" i="49"/>
  <c r="R72" i="49"/>
  <c r="S71" i="49"/>
  <c r="R71" i="49"/>
  <c r="S70" i="49"/>
  <c r="R70" i="49"/>
  <c r="S69" i="49"/>
  <c r="R69" i="49"/>
  <c r="S68" i="49"/>
  <c r="R68" i="49"/>
  <c r="S67" i="49"/>
  <c r="S74" i="49" s="1"/>
  <c r="R67" i="49"/>
  <c r="R66" i="49"/>
  <c r="S65" i="49"/>
  <c r="S66" i="49" s="1"/>
  <c r="R65" i="49"/>
  <c r="R64" i="49"/>
  <c r="S63" i="49"/>
  <c r="R63" i="49"/>
  <c r="S62" i="49"/>
  <c r="R62" i="49"/>
  <c r="S61" i="49"/>
  <c r="S64" i="49" s="1"/>
  <c r="R61" i="49"/>
  <c r="R60" i="49"/>
  <c r="S59" i="49"/>
  <c r="S60" i="49" s="1"/>
  <c r="R59" i="49"/>
  <c r="R58" i="49"/>
  <c r="S57" i="49"/>
  <c r="R57" i="49"/>
  <c r="S56" i="49"/>
  <c r="R56" i="49"/>
  <c r="S55" i="49"/>
  <c r="R55" i="49"/>
  <c r="S54" i="49"/>
  <c r="R54" i="49"/>
  <c r="S53" i="49"/>
  <c r="R53" i="49"/>
  <c r="S52" i="49"/>
  <c r="R52" i="49"/>
  <c r="S51" i="49"/>
  <c r="S58" i="49" s="1"/>
  <c r="R51" i="49"/>
  <c r="R50" i="49"/>
  <c r="S49" i="49"/>
  <c r="S50" i="49" s="1"/>
  <c r="R49" i="49"/>
  <c r="R48" i="49"/>
  <c r="S47" i="49"/>
  <c r="S48" i="49" s="1"/>
  <c r="R47" i="49"/>
  <c r="R46" i="49"/>
  <c r="S45" i="49"/>
  <c r="R45" i="49"/>
  <c r="S44" i="49"/>
  <c r="R44" i="49"/>
  <c r="S43" i="49"/>
  <c r="R43" i="49"/>
  <c r="S42" i="49"/>
  <c r="R42" i="49"/>
  <c r="S41" i="49"/>
  <c r="R41" i="49"/>
  <c r="S40" i="49"/>
  <c r="R40" i="49"/>
  <c r="S39" i="49"/>
  <c r="R39" i="49"/>
  <c r="S38" i="49"/>
  <c r="R38" i="49"/>
  <c r="S37" i="49"/>
  <c r="R37" i="49"/>
  <c r="S36" i="49"/>
  <c r="R36" i="49"/>
  <c r="S35" i="49"/>
  <c r="R35" i="49"/>
  <c r="S34" i="49"/>
  <c r="R34" i="49"/>
  <c r="S33" i="49"/>
  <c r="S46" i="49" s="1"/>
  <c r="R33" i="49"/>
  <c r="R32" i="49"/>
  <c r="S31" i="49"/>
  <c r="R31" i="49"/>
  <c r="S30" i="49"/>
  <c r="R30" i="49"/>
  <c r="S29" i="49"/>
  <c r="R29" i="49"/>
  <c r="S28" i="49"/>
  <c r="R28" i="49"/>
  <c r="S27" i="49"/>
  <c r="R27" i="49"/>
  <c r="S26" i="49"/>
  <c r="R26" i="49"/>
  <c r="S25" i="49"/>
  <c r="R25" i="49"/>
  <c r="S24" i="49"/>
  <c r="R24" i="49"/>
  <c r="S23" i="49"/>
  <c r="R23" i="49"/>
  <c r="S22" i="49"/>
  <c r="R22" i="49"/>
  <c r="S21" i="49"/>
  <c r="R21" i="49"/>
  <c r="S20" i="49"/>
  <c r="S32" i="49" s="1"/>
  <c r="R20" i="49"/>
  <c r="R19" i="49"/>
  <c r="S18" i="49"/>
  <c r="R18" i="49"/>
  <c r="S17" i="49"/>
  <c r="R17" i="49"/>
  <c r="S16" i="49"/>
  <c r="R16" i="49"/>
  <c r="S15" i="49"/>
  <c r="R15" i="49"/>
  <c r="S14" i="49"/>
  <c r="R14" i="49"/>
  <c r="S13" i="49"/>
  <c r="R13" i="49"/>
  <c r="S12" i="49"/>
  <c r="R12" i="49"/>
  <c r="S11" i="49"/>
  <c r="S19" i="49" s="1"/>
  <c r="R11" i="49"/>
  <c r="R10" i="49"/>
  <c r="R9" i="49"/>
  <c r="R8" i="49"/>
  <c r="R7" i="49"/>
  <c r="R6" i="49"/>
  <c r="R5" i="49"/>
  <c r="R10" i="48"/>
  <c r="R9" i="48"/>
  <c r="R8" i="48"/>
  <c r="R7" i="48"/>
  <c r="R6" i="48"/>
  <c r="R5" i="48"/>
  <c r="Q196" i="48"/>
  <c r="O196" i="48"/>
  <c r="M196" i="48"/>
  <c r="K196" i="48"/>
  <c r="I196" i="48"/>
  <c r="R195" i="48"/>
  <c r="R194" i="48"/>
  <c r="R193" i="48"/>
  <c r="S192" i="48"/>
  <c r="R192" i="48"/>
  <c r="S191" i="48"/>
  <c r="S193" i="48" s="1"/>
  <c r="S194" i="48" s="1"/>
  <c r="S195" i="48" s="1"/>
  <c r="R191" i="48"/>
  <c r="R190" i="48"/>
  <c r="R189" i="48"/>
  <c r="R188" i="48"/>
  <c r="S187" i="48"/>
  <c r="R187" i="48"/>
  <c r="S186" i="48"/>
  <c r="R186" i="48"/>
  <c r="S185" i="48"/>
  <c r="R185" i="48"/>
  <c r="S184" i="48"/>
  <c r="R184" i="48"/>
  <c r="S183" i="48"/>
  <c r="R183" i="48"/>
  <c r="S182" i="48"/>
  <c r="S188" i="48" s="1"/>
  <c r="S189" i="48" s="1"/>
  <c r="S190" i="48" s="1"/>
  <c r="R182" i="48"/>
  <c r="R181" i="48"/>
  <c r="R180" i="48"/>
  <c r="R179" i="48"/>
  <c r="S178" i="48"/>
  <c r="R178" i="48"/>
  <c r="S177" i="48"/>
  <c r="R177" i="48"/>
  <c r="S176" i="48"/>
  <c r="S179" i="48" s="1"/>
  <c r="R176" i="48"/>
  <c r="R175" i="48"/>
  <c r="S174" i="48"/>
  <c r="R174" i="48"/>
  <c r="S173" i="48"/>
  <c r="R173" i="48"/>
  <c r="S172" i="48"/>
  <c r="R172" i="48"/>
  <c r="S171" i="48"/>
  <c r="R171" i="48"/>
  <c r="S170" i="48"/>
  <c r="R170" i="48"/>
  <c r="S169" i="48"/>
  <c r="R169" i="48"/>
  <c r="S168" i="48"/>
  <c r="R168" i="48"/>
  <c r="S167" i="48"/>
  <c r="R167" i="48"/>
  <c r="S166" i="48"/>
  <c r="R166" i="48"/>
  <c r="S165" i="48"/>
  <c r="R165" i="48"/>
  <c r="S164" i="48"/>
  <c r="R164" i="48"/>
  <c r="S163" i="48"/>
  <c r="R163" i="48"/>
  <c r="S162" i="48"/>
  <c r="R162" i="48"/>
  <c r="S161" i="48"/>
  <c r="S175" i="48" s="1"/>
  <c r="R161" i="48"/>
  <c r="R160" i="48"/>
  <c r="R159" i="48"/>
  <c r="R158" i="48"/>
  <c r="S157" i="48"/>
  <c r="R157" i="48"/>
  <c r="S156" i="48"/>
  <c r="R156" i="48"/>
  <c r="S155" i="48"/>
  <c r="R155" i="48"/>
  <c r="S154" i="48"/>
  <c r="R154" i="48"/>
  <c r="S153" i="48"/>
  <c r="S158" i="48" s="1"/>
  <c r="R153" i="48"/>
  <c r="R152" i="48"/>
  <c r="S151" i="48"/>
  <c r="S152" i="48" s="1"/>
  <c r="R151" i="48"/>
  <c r="R150" i="48"/>
  <c r="S149" i="48"/>
  <c r="R149" i="48"/>
  <c r="S148" i="48"/>
  <c r="R148" i="48"/>
  <c r="S147" i="48"/>
  <c r="R147" i="48"/>
  <c r="S146" i="48"/>
  <c r="R146" i="48"/>
  <c r="S145" i="48"/>
  <c r="R145" i="48"/>
  <c r="S144" i="48"/>
  <c r="S150" i="48" s="1"/>
  <c r="R144" i="48"/>
  <c r="R143" i="48"/>
  <c r="S142" i="48"/>
  <c r="R142" i="48"/>
  <c r="S141" i="48"/>
  <c r="R141" i="48"/>
  <c r="S140" i="48"/>
  <c r="R140" i="48"/>
  <c r="S139" i="48"/>
  <c r="R139" i="48"/>
  <c r="S138" i="48"/>
  <c r="R138" i="48"/>
  <c r="S137" i="48"/>
  <c r="R137" i="48"/>
  <c r="S136" i="48"/>
  <c r="R136" i="48"/>
  <c r="S135" i="48"/>
  <c r="R135" i="48"/>
  <c r="S134" i="48"/>
  <c r="R134" i="48"/>
  <c r="S133" i="48"/>
  <c r="R133" i="48"/>
  <c r="S132" i="48"/>
  <c r="R132" i="48"/>
  <c r="S131" i="48"/>
  <c r="S143" i="48" s="1"/>
  <c r="R131" i="48"/>
  <c r="R130" i="48"/>
  <c r="S129" i="48"/>
  <c r="R129" i="48"/>
  <c r="S128" i="48"/>
  <c r="R128" i="48"/>
  <c r="S127" i="48"/>
  <c r="R127" i="48"/>
  <c r="S126" i="48"/>
  <c r="R126" i="48"/>
  <c r="S125" i="48"/>
  <c r="R125" i="48"/>
  <c r="S124" i="48"/>
  <c r="R124" i="48"/>
  <c r="S123" i="48"/>
  <c r="R123" i="48"/>
  <c r="S122" i="48"/>
  <c r="R122" i="48"/>
  <c r="S121" i="48"/>
  <c r="R121" i="48"/>
  <c r="S120" i="48"/>
  <c r="R120" i="48"/>
  <c r="S119" i="48"/>
  <c r="R119" i="48"/>
  <c r="S118" i="48"/>
  <c r="R118" i="48"/>
  <c r="S117" i="48"/>
  <c r="R117" i="48"/>
  <c r="S116" i="48"/>
  <c r="R116" i="48"/>
  <c r="S115" i="48"/>
  <c r="R115" i="48"/>
  <c r="S114" i="48"/>
  <c r="R114" i="48"/>
  <c r="S113" i="48"/>
  <c r="R113" i="48"/>
  <c r="S112" i="48"/>
  <c r="R112" i="48"/>
  <c r="S111" i="48"/>
  <c r="R111" i="48"/>
  <c r="S110" i="48"/>
  <c r="R110" i="48"/>
  <c r="S109" i="48"/>
  <c r="R109" i="48"/>
  <c r="S108" i="48"/>
  <c r="R108" i="48"/>
  <c r="S107" i="48"/>
  <c r="R107" i="48"/>
  <c r="S106" i="48"/>
  <c r="R106" i="48"/>
  <c r="S105" i="48"/>
  <c r="R105" i="48"/>
  <c r="S104" i="48"/>
  <c r="R104" i="48"/>
  <c r="S103" i="48"/>
  <c r="R103" i="48"/>
  <c r="S102" i="48"/>
  <c r="R102" i="48"/>
  <c r="S101" i="48"/>
  <c r="R101" i="48"/>
  <c r="S100" i="48"/>
  <c r="S130" i="48" s="1"/>
  <c r="R100" i="48"/>
  <c r="R99" i="48"/>
  <c r="S98" i="48"/>
  <c r="R98" i="48"/>
  <c r="S97" i="48"/>
  <c r="R97" i="48"/>
  <c r="S96" i="48"/>
  <c r="R96" i="48"/>
  <c r="S95" i="48"/>
  <c r="R95" i="48"/>
  <c r="S94" i="48"/>
  <c r="R94" i="48"/>
  <c r="S93" i="48"/>
  <c r="R93" i="48"/>
  <c r="S92" i="48"/>
  <c r="S99" i="48" s="1"/>
  <c r="R92" i="48"/>
  <c r="R91" i="48"/>
  <c r="S90" i="48"/>
  <c r="S91" i="48" s="1"/>
  <c r="R90" i="48"/>
  <c r="R89" i="48"/>
  <c r="S88" i="48"/>
  <c r="R88" i="48"/>
  <c r="S87" i="48"/>
  <c r="R87" i="48"/>
  <c r="S86" i="48"/>
  <c r="R86" i="48"/>
  <c r="S85" i="48"/>
  <c r="R85" i="48"/>
  <c r="S84" i="48"/>
  <c r="R84" i="48"/>
  <c r="S83" i="48"/>
  <c r="R83" i="48"/>
  <c r="S82" i="48"/>
  <c r="R82" i="48"/>
  <c r="S81" i="48"/>
  <c r="R81" i="48"/>
  <c r="S80" i="48"/>
  <c r="R80" i="48"/>
  <c r="S79" i="48"/>
  <c r="S89" i="48" s="1"/>
  <c r="R79" i="48"/>
  <c r="R78" i="48"/>
  <c r="S77" i="48"/>
  <c r="R77" i="48"/>
  <c r="S76" i="48"/>
  <c r="R76" i="48"/>
  <c r="S75" i="48"/>
  <c r="R75" i="48"/>
  <c r="R74" i="48"/>
  <c r="S73" i="48"/>
  <c r="R73" i="48"/>
  <c r="S72" i="48"/>
  <c r="R72" i="48"/>
  <c r="S71" i="48"/>
  <c r="R71" i="48"/>
  <c r="S70" i="48"/>
  <c r="R70" i="48"/>
  <c r="S69" i="48"/>
  <c r="R69" i="48"/>
  <c r="S68" i="48"/>
  <c r="R68" i="48"/>
  <c r="S67" i="48"/>
  <c r="S74" i="48" s="1"/>
  <c r="R67" i="48"/>
  <c r="R66" i="48"/>
  <c r="S65" i="48"/>
  <c r="S66" i="48" s="1"/>
  <c r="R65" i="48"/>
  <c r="R64" i="48"/>
  <c r="S63" i="48"/>
  <c r="R63" i="48"/>
  <c r="S62" i="48"/>
  <c r="R62" i="48"/>
  <c r="S61" i="48"/>
  <c r="S64" i="48" s="1"/>
  <c r="R61" i="48"/>
  <c r="R60" i="48"/>
  <c r="S59" i="48"/>
  <c r="S60" i="48" s="1"/>
  <c r="R59" i="48"/>
  <c r="R58" i="48"/>
  <c r="S57" i="48"/>
  <c r="R57" i="48"/>
  <c r="S56" i="48"/>
  <c r="R56" i="48"/>
  <c r="S55" i="48"/>
  <c r="R55" i="48"/>
  <c r="S54" i="48"/>
  <c r="R54" i="48"/>
  <c r="S53" i="48"/>
  <c r="R53" i="48"/>
  <c r="S52" i="48"/>
  <c r="R52" i="48"/>
  <c r="S51" i="48"/>
  <c r="S58" i="48" s="1"/>
  <c r="R51" i="48"/>
  <c r="R50" i="48"/>
  <c r="S49" i="48"/>
  <c r="S50" i="48" s="1"/>
  <c r="R49" i="48"/>
  <c r="R48" i="48"/>
  <c r="S47" i="48"/>
  <c r="S48" i="48" s="1"/>
  <c r="R47" i="48"/>
  <c r="R46" i="48"/>
  <c r="S45" i="48"/>
  <c r="R45" i="48"/>
  <c r="S44" i="48"/>
  <c r="R44" i="48"/>
  <c r="S43" i="48"/>
  <c r="R43" i="48"/>
  <c r="S42" i="48"/>
  <c r="R42" i="48"/>
  <c r="S41" i="48"/>
  <c r="R41" i="48"/>
  <c r="S40" i="48"/>
  <c r="R40" i="48"/>
  <c r="S39" i="48"/>
  <c r="R39" i="48"/>
  <c r="S38" i="48"/>
  <c r="R38" i="48"/>
  <c r="S37" i="48"/>
  <c r="R37" i="48"/>
  <c r="S36" i="48"/>
  <c r="R36" i="48"/>
  <c r="S35" i="48"/>
  <c r="R35" i="48"/>
  <c r="S34" i="48"/>
  <c r="R34" i="48"/>
  <c r="S33" i="48"/>
  <c r="S46" i="48" s="1"/>
  <c r="R33" i="48"/>
  <c r="R32" i="48"/>
  <c r="S31" i="48"/>
  <c r="R31" i="48"/>
  <c r="S30" i="48"/>
  <c r="R30" i="48"/>
  <c r="S29" i="48"/>
  <c r="R29" i="48"/>
  <c r="S28" i="48"/>
  <c r="R28" i="48"/>
  <c r="S27" i="48"/>
  <c r="R27" i="48"/>
  <c r="S26" i="48"/>
  <c r="R26" i="48"/>
  <c r="S25" i="48"/>
  <c r="R25" i="48"/>
  <c r="S24" i="48"/>
  <c r="R24" i="48"/>
  <c r="S23" i="48"/>
  <c r="R23" i="48"/>
  <c r="S22" i="48"/>
  <c r="R22" i="48"/>
  <c r="S21" i="48"/>
  <c r="R21" i="48"/>
  <c r="S20" i="48"/>
  <c r="S32" i="48" s="1"/>
  <c r="R20" i="48"/>
  <c r="R19" i="48"/>
  <c r="S18" i="48"/>
  <c r="R18" i="48"/>
  <c r="S17" i="48"/>
  <c r="R17" i="48"/>
  <c r="S16" i="48"/>
  <c r="R16" i="48"/>
  <c r="S15" i="48"/>
  <c r="R15" i="48"/>
  <c r="S14" i="48"/>
  <c r="R14" i="48"/>
  <c r="S13" i="48"/>
  <c r="R13" i="48"/>
  <c r="S12" i="48"/>
  <c r="R12" i="48"/>
  <c r="S11" i="48"/>
  <c r="S19" i="48" s="1"/>
  <c r="R11" i="48"/>
  <c r="S9" i="48"/>
  <c r="S8" i="48"/>
  <c r="S7" i="48"/>
  <c r="S6" i="48"/>
  <c r="S5" i="48"/>
  <c r="S10" i="48" s="1"/>
  <c r="S64" i="54" l="1"/>
  <c r="S74" i="54"/>
  <c r="S89" i="54"/>
  <c r="S32" i="54"/>
  <c r="S19" i="52"/>
  <c r="S32" i="51"/>
  <c r="S78" i="54"/>
  <c r="S159" i="54"/>
  <c r="S180" i="54"/>
  <c r="S181" i="54" s="1"/>
  <c r="S78" i="53"/>
  <c r="S159" i="53"/>
  <c r="S180" i="53"/>
  <c r="S181" i="53" s="1"/>
  <c r="S159" i="52"/>
  <c r="S180" i="52"/>
  <c r="S181" i="52" s="1"/>
  <c r="S78" i="52"/>
  <c r="I196" i="52"/>
  <c r="M196" i="52"/>
  <c r="Q196" i="52"/>
  <c r="S78" i="51"/>
  <c r="S159" i="51"/>
  <c r="S180" i="51"/>
  <c r="S181" i="51" s="1"/>
  <c r="S78" i="50"/>
  <c r="S159" i="50"/>
  <c r="S180" i="50"/>
  <c r="S181" i="50" s="1"/>
  <c r="S78" i="49"/>
  <c r="S159" i="49"/>
  <c r="S180" i="49"/>
  <c r="S181" i="49" s="1"/>
  <c r="S78" i="48"/>
  <c r="S159" i="48"/>
  <c r="S180" i="48"/>
  <c r="S181" i="48" s="1"/>
  <c r="S160" i="54" l="1"/>
  <c r="S196" i="54" s="1"/>
  <c r="S160" i="53"/>
  <c r="S196" i="53" s="1"/>
  <c r="S160" i="52"/>
  <c r="S196" i="52" s="1"/>
  <c r="S160" i="51"/>
  <c r="S196" i="51" s="1"/>
  <c r="S160" i="50"/>
  <c r="S196" i="50" s="1"/>
  <c r="S160" i="49"/>
  <c r="S196" i="49" s="1"/>
  <c r="S160" i="48"/>
  <c r="S196" i="48" s="1"/>
  <c r="D75" i="39"/>
  <c r="B19" i="32" l="1"/>
  <c r="B18" i="32"/>
  <c r="B17" i="32"/>
  <c r="B16" i="32"/>
  <c r="B15" i="32"/>
  <c r="B14" i="32"/>
  <c r="B13" i="32"/>
  <c r="B12" i="32"/>
  <c r="B11" i="32"/>
  <c r="B10" i="32"/>
  <c r="B9" i="32"/>
  <c r="B8" i="32"/>
  <c r="F20" i="30" l="1"/>
  <c r="B7" i="32"/>
  <c r="B20" i="32" l="1"/>
  <c r="F6" i="33"/>
  <c r="D65" i="39" l="1"/>
  <c r="D63" i="39"/>
  <c r="E15" i="46" l="1"/>
  <c r="E11" i="46"/>
  <c r="E7" i="46"/>
  <c r="E16" i="46" l="1"/>
  <c r="D47" i="44"/>
  <c r="D42" i="44"/>
  <c r="D35" i="44"/>
  <c r="D14" i="44"/>
  <c r="D23" i="44" l="1"/>
  <c r="D48" i="44" s="1"/>
  <c r="C20" i="43"/>
  <c r="C8" i="43"/>
  <c r="C13" i="43"/>
  <c r="C16" i="43"/>
  <c r="C24" i="43" l="1"/>
  <c r="I196" i="42"/>
  <c r="L15" i="13" l="1"/>
  <c r="L10" i="13"/>
  <c r="L9" i="13"/>
  <c r="L7" i="13"/>
  <c r="J10" i="13"/>
  <c r="J9" i="13"/>
  <c r="J7" i="13"/>
  <c r="P12" i="12"/>
  <c r="O12" i="12"/>
  <c r="M12" i="12"/>
  <c r="K12" i="12"/>
  <c r="K12" i="11"/>
  <c r="J12" i="11"/>
  <c r="I12" i="11"/>
  <c r="G12" i="11"/>
  <c r="J15" i="13" l="1"/>
  <c r="C20" i="14"/>
  <c r="C13" i="14"/>
  <c r="C16" i="14"/>
  <c r="C8" i="14"/>
  <c r="C24" i="14" s="1"/>
  <c r="I196" i="2" l="1"/>
  <c r="N14" i="45"/>
  <c r="N11" i="1"/>
  <c r="M16" i="45"/>
  <c r="M15" i="45"/>
  <c r="M14" i="45"/>
  <c r="M12" i="45"/>
  <c r="M11" i="45"/>
  <c r="M10" i="45"/>
  <c r="M9" i="45"/>
  <c r="M8" i="45"/>
  <c r="N15" i="45"/>
  <c r="N13" i="45"/>
  <c r="N8" i="45"/>
  <c r="M13" i="45"/>
  <c r="E24" i="1" l="1"/>
  <c r="E23" i="1"/>
  <c r="M11" i="1"/>
  <c r="O13" i="1" l="1"/>
  <c r="N22" i="1"/>
  <c r="N21" i="1"/>
  <c r="N20" i="1"/>
  <c r="N19" i="1"/>
  <c r="N18" i="1"/>
  <c r="N17" i="1"/>
  <c r="N12" i="1"/>
  <c r="N10" i="1"/>
  <c r="N8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M25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AA2" i="19" l="1"/>
  <c r="AA1" i="19"/>
  <c r="D15" i="39"/>
  <c r="D19" i="39"/>
  <c r="E21" i="39"/>
  <c r="E19" i="39"/>
  <c r="AA2" i="28"/>
  <c r="AA1" i="28"/>
  <c r="E15" i="39"/>
  <c r="E17" i="39"/>
  <c r="E69" i="39"/>
  <c r="E67" i="39"/>
  <c r="E53" i="39"/>
  <c r="E51" i="39"/>
  <c r="E49" i="39"/>
  <c r="E47" i="39"/>
  <c r="E45" i="39"/>
  <c r="E43" i="39"/>
  <c r="E27" i="39"/>
  <c r="E25" i="39"/>
  <c r="E13" i="39"/>
  <c r="D11" i="39"/>
  <c r="E11" i="39"/>
  <c r="D5" i="39"/>
  <c r="E11" i="8" l="1"/>
  <c r="F11" i="8"/>
  <c r="E15" i="45" l="1"/>
  <c r="E14" i="45"/>
  <c r="E13" i="45"/>
  <c r="E12" i="45"/>
  <c r="E11" i="45"/>
  <c r="E10" i="45"/>
  <c r="E9" i="45"/>
  <c r="E8" i="45"/>
  <c r="I12" i="12" l="1"/>
  <c r="N12" i="12"/>
  <c r="D9" i="39" l="1"/>
  <c r="D119" i="39"/>
  <c r="D117" i="39"/>
  <c r="D115" i="39"/>
  <c r="D113" i="39"/>
  <c r="D111" i="39"/>
  <c r="D109" i="39"/>
  <c r="D107" i="39"/>
  <c r="D145" i="39"/>
  <c r="D143" i="39"/>
  <c r="D141" i="39"/>
  <c r="D137" i="39"/>
  <c r="D135" i="39"/>
  <c r="D133" i="39"/>
  <c r="D131" i="39"/>
  <c r="D129" i="39"/>
  <c r="D127" i="39"/>
  <c r="D125" i="39"/>
  <c r="D121" i="39"/>
  <c r="D105" i="39"/>
  <c r="D103" i="39"/>
  <c r="D101" i="39"/>
  <c r="D99" i="39"/>
  <c r="D97" i="39"/>
  <c r="D93" i="39"/>
  <c r="D89" i="39"/>
  <c r="D87" i="39"/>
  <c r="D83" i="39"/>
  <c r="D79" i="39"/>
  <c r="D77" i="39"/>
  <c r="D73" i="39"/>
  <c r="D71" i="39"/>
  <c r="D67" i="39"/>
  <c r="D61" i="39"/>
  <c r="D59" i="39"/>
  <c r="D57" i="39"/>
  <c r="D55" i="39"/>
  <c r="D51" i="39"/>
  <c r="D47" i="39"/>
  <c r="D43" i="39"/>
  <c r="D25" i="39"/>
  <c r="D23" i="39"/>
  <c r="D7" i="39"/>
  <c r="E19" i="32" l="1"/>
  <c r="E8" i="32" l="1"/>
  <c r="E10" i="32"/>
  <c r="E12" i="32"/>
  <c r="E14" i="32"/>
  <c r="E16" i="32"/>
  <c r="E18" i="32"/>
  <c r="E7" i="32"/>
  <c r="E9" i="32"/>
  <c r="E11" i="32"/>
  <c r="E13" i="32"/>
  <c r="E15" i="32"/>
  <c r="E17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E20" i="32" l="1"/>
  <c r="C20" i="30"/>
  <c r="C6" i="33" s="1"/>
  <c r="E20" i="30"/>
  <c r="E6" i="33" s="1"/>
  <c r="D20" i="30"/>
  <c r="D6" i="33" s="1"/>
  <c r="B20" i="30"/>
  <c r="B6" i="33" s="1"/>
  <c r="H13" i="13"/>
  <c r="M11" i="12"/>
  <c r="K11" i="12"/>
  <c r="I11" i="12"/>
  <c r="M8" i="12"/>
  <c r="M7" i="12"/>
  <c r="I10" i="12"/>
  <c r="I8" i="12"/>
  <c r="I7" i="12"/>
  <c r="C7" i="32" l="1"/>
  <c r="C19" i="32"/>
  <c r="C9" i="32"/>
  <c r="C12" i="32"/>
  <c r="H8" i="13"/>
  <c r="H10" i="13"/>
  <c r="H12" i="13"/>
  <c r="H14" i="13"/>
  <c r="H7" i="13"/>
  <c r="H11" i="13"/>
  <c r="M9" i="12"/>
  <c r="K7" i="12"/>
  <c r="K9" i="12"/>
  <c r="K8" i="12"/>
  <c r="K10" i="12"/>
  <c r="I9" i="12"/>
  <c r="I13" i="12" s="1"/>
  <c r="M10" i="12"/>
  <c r="M13" i="12" s="1"/>
  <c r="I11" i="11"/>
  <c r="I10" i="11"/>
  <c r="I9" i="11"/>
  <c r="I8" i="11"/>
  <c r="I7" i="11"/>
  <c r="G11" i="11"/>
  <c r="G10" i="11"/>
  <c r="G9" i="11"/>
  <c r="G8" i="11"/>
  <c r="G7" i="11"/>
  <c r="E10" i="8"/>
  <c r="E9" i="8"/>
  <c r="E8" i="8"/>
  <c r="E7" i="8"/>
  <c r="E6" i="8"/>
  <c r="I13" i="11" l="1"/>
  <c r="C17" i="32"/>
  <c r="C14" i="32"/>
  <c r="C11" i="32"/>
  <c r="F20" i="32"/>
  <c r="C16" i="32"/>
  <c r="C8" i="32"/>
  <c r="C13" i="32"/>
  <c r="C18" i="32"/>
  <c r="C10" i="32"/>
  <c r="C15" i="32"/>
  <c r="G13" i="11"/>
  <c r="E12" i="8"/>
  <c r="H15" i="13"/>
  <c r="K13" i="12"/>
  <c r="C20" i="32" l="1"/>
  <c r="C158" i="6"/>
  <c r="C158" i="17" l="1"/>
  <c r="F10" i="8" l="1"/>
  <c r="F9" i="8"/>
  <c r="F8" i="8"/>
  <c r="F7" i="8"/>
  <c r="F6" i="8"/>
  <c r="F12" i="8" l="1"/>
  <c r="C11" i="8"/>
  <c r="K11" i="11" l="1"/>
  <c r="K10" i="11"/>
  <c r="K9" i="11"/>
  <c r="K8" i="11"/>
  <c r="K7" i="11"/>
  <c r="J11" i="11"/>
  <c r="J10" i="11"/>
  <c r="J9" i="11"/>
  <c r="J8" i="11"/>
  <c r="J7" i="11"/>
  <c r="J13" i="11" l="1"/>
  <c r="C12" i="11"/>
  <c r="K13" i="11"/>
  <c r="E12" i="11"/>
  <c r="P11" i="12"/>
  <c r="P10" i="12"/>
  <c r="P9" i="12"/>
  <c r="P8" i="12"/>
  <c r="P7" i="12"/>
  <c r="O11" i="12"/>
  <c r="O10" i="12"/>
  <c r="O9" i="12"/>
  <c r="O8" i="12"/>
  <c r="O7" i="12"/>
  <c r="N11" i="12"/>
  <c r="N10" i="12"/>
  <c r="N9" i="12"/>
  <c r="N8" i="12"/>
  <c r="N7" i="12"/>
  <c r="N13" i="12" l="1"/>
  <c r="C12" i="12"/>
  <c r="O13" i="12"/>
  <c r="E12" i="12"/>
  <c r="P13" i="12"/>
  <c r="G12" i="12"/>
  <c r="K15" i="13"/>
  <c r="K14" i="13"/>
  <c r="K13" i="13"/>
  <c r="K12" i="13"/>
  <c r="K11" i="13"/>
  <c r="K10" i="13"/>
  <c r="K8" i="13"/>
  <c r="K7" i="13"/>
  <c r="E11" i="16" l="1"/>
  <c r="E15" i="16" l="1"/>
  <c r="E16" i="16" s="1"/>
  <c r="E7" i="16"/>
  <c r="D47" i="15"/>
  <c r="D42" i="15"/>
  <c r="D35" i="15"/>
  <c r="D23" i="15"/>
  <c r="D14" i="15"/>
  <c r="D48" i="15" l="1"/>
  <c r="F7" i="13"/>
  <c r="D14" i="13"/>
  <c r="D7" i="13"/>
  <c r="F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15" i="13" l="1"/>
  <c r="D15" i="13"/>
  <c r="G11" i="12" l="1"/>
  <c r="G9" i="12"/>
  <c r="G7" i="12"/>
  <c r="E11" i="12"/>
  <c r="E7" i="12"/>
  <c r="C9" i="12"/>
  <c r="C7" i="12"/>
  <c r="C11" i="12"/>
  <c r="G10" i="12"/>
  <c r="E10" i="12"/>
  <c r="C10" i="12"/>
  <c r="E9" i="12"/>
  <c r="G8" i="12"/>
  <c r="E8" i="12"/>
  <c r="C8" i="12"/>
  <c r="C13" i="12" l="1"/>
  <c r="E13" i="12"/>
  <c r="G13" i="12"/>
  <c r="E7" i="11"/>
  <c r="C7" i="11"/>
  <c r="E11" i="11"/>
  <c r="C11" i="11"/>
  <c r="E10" i="11"/>
  <c r="C10" i="11"/>
  <c r="E9" i="11"/>
  <c r="C9" i="11"/>
  <c r="E8" i="11"/>
  <c r="C8" i="11"/>
  <c r="C13" i="11" l="1"/>
  <c r="E13" i="11"/>
  <c r="E7" i="10"/>
  <c r="C7" i="10"/>
  <c r="E11" i="10"/>
  <c r="C11" i="10"/>
  <c r="E10" i="10"/>
  <c r="C10" i="10"/>
  <c r="E9" i="10"/>
  <c r="C9" i="10"/>
  <c r="E8" i="10"/>
  <c r="C8" i="10"/>
  <c r="C12" i="10" l="1"/>
  <c r="E12" i="10"/>
  <c r="E7" i="9"/>
  <c r="C7" i="9"/>
  <c r="E11" i="9"/>
  <c r="C11" i="9"/>
  <c r="E10" i="9"/>
  <c r="C10" i="9"/>
  <c r="E9" i="9"/>
  <c r="C9" i="9"/>
  <c r="E8" i="9"/>
  <c r="C8" i="9"/>
  <c r="C12" i="9" l="1"/>
  <c r="E12" i="9"/>
  <c r="C10" i="8"/>
  <c r="C8" i="8"/>
  <c r="C7" i="8"/>
  <c r="C9" i="8" l="1"/>
  <c r="C6" i="8"/>
  <c r="C12" i="8" l="1"/>
</calcChain>
</file>

<file path=xl/sharedStrings.xml><?xml version="1.0" encoding="utf-8"?>
<sst xmlns="http://schemas.openxmlformats.org/spreadsheetml/2006/main" count="3527" uniqueCount="660">
  <si>
    <t>AJUDA / APOIO</t>
  </si>
  <si>
    <t xml:space="preserve">Candidaturas </t>
  </si>
  <si>
    <t>Área</t>
  </si>
  <si>
    <t>Animais**</t>
  </si>
  <si>
    <t>Animais</t>
  </si>
  <si>
    <t>(nº)</t>
  </si>
  <si>
    <t>% Ajuda/Apoio no Total de PU</t>
  </si>
  <si>
    <t xml:space="preserve"> (ha)</t>
  </si>
  <si>
    <t xml:space="preserve"> (cn)</t>
  </si>
  <si>
    <t>[1]</t>
  </si>
  <si>
    <t>[2]</t>
  </si>
  <si>
    <t>[3]</t>
  </si>
  <si>
    <t>[4]</t>
  </si>
  <si>
    <t>[5]</t>
  </si>
  <si>
    <t>[6]</t>
  </si>
  <si>
    <t>[7]</t>
  </si>
  <si>
    <t>[8] = [1]/[5]</t>
  </si>
  <si>
    <t>[9] = [3]/[6]</t>
  </si>
  <si>
    <t>[10] = [4]/[7]</t>
  </si>
  <si>
    <t>PJA - Pagamentos para os Jovens Agricultores</t>
  </si>
  <si>
    <t>Algodão</t>
  </si>
  <si>
    <t>Manutenção da Atividade Agrícola</t>
  </si>
  <si>
    <t>TOMATE</t>
  </si>
  <si>
    <t>Tomate</t>
  </si>
  <si>
    <t>ARROZ</t>
  </si>
  <si>
    <t>Arroz</t>
  </si>
  <si>
    <r>
      <t>Florestação de Terras Agrícolas - PRODER</t>
    </r>
    <r>
      <rPr>
        <vertAlign val="superscript"/>
        <sz val="9"/>
        <rFont val="Verdana"/>
        <family val="2"/>
      </rPr>
      <t xml:space="preserve"> </t>
    </r>
  </si>
  <si>
    <t>Florestação de Terras Agrícolas - RURIS</t>
  </si>
  <si>
    <t>Florestação de Terras Agrícolas - Reg 2080</t>
  </si>
  <si>
    <t>Florestação de Terras Agrícolas - Reg 2328</t>
  </si>
  <si>
    <t>Total de PU no Continente</t>
  </si>
  <si>
    <t>* Não foram considerados os PU cujos beneficiários apresentaram pedido de anulação das respetivas candidaturas.</t>
  </si>
  <si>
    <t>**  Animais em CN.</t>
  </si>
  <si>
    <t>ÁREA TOTAL</t>
  </si>
  <si>
    <t>SUB-TOTAL DE ZONAS DE PROTEÇÃO</t>
  </si>
  <si>
    <t>GALERIA RIPÍCOLA</t>
  </si>
  <si>
    <t>BOSQUETES</t>
  </si>
  <si>
    <t>ZONAS DE PROTEÇÃO</t>
  </si>
  <si>
    <t>SUB-TOTAL DE ELEMENTOS LINEARES E DA PAISAGEM</t>
  </si>
  <si>
    <t>LINHAS DE ÁGUA - ÁREA ÚTIL</t>
  </si>
  <si>
    <t>GALERIA RIPÍCOLA - ÁREA ÚTIL</t>
  </si>
  <si>
    <t>EP-BOSQUETE E FORMAÇÕES RELIQUIAIS-ÁREA ÚTIL</t>
  </si>
  <si>
    <t>ELEMENTO LINEAR SEBE OU CORTA-VENTO-ÁREA ÚTIL</t>
  </si>
  <si>
    <t>ELEMENTO LINEAR EM ORIZICULTURA-ÁREA ÚTIL</t>
  </si>
  <si>
    <t>CABECEIRAS CULT. PERMANENTES -ÁREA ÚTIL</t>
  </si>
  <si>
    <t>ELEMENTOS LINEARES E DA PAISAGEM</t>
  </si>
  <si>
    <t>SUB-TOTAL DE SUPERFÍCIE FLORESTAL</t>
  </si>
  <si>
    <t>SUB-TOTAL DE SUPERFÍCIES FLORESTAIS</t>
  </si>
  <si>
    <t>SUB-TOTAL DE SUPERFÍCIE NÃO ARBORIZADA</t>
  </si>
  <si>
    <t>OUTRAS SUPERFÍCIES FLORESTAIS</t>
  </si>
  <si>
    <t>SUPERFÍCIE ARBUSTIVA NÃO PASTOREÁVEL</t>
  </si>
  <si>
    <t>MACIÇOS OU FORMAÇÕES RELIQUIAIS OU NOTÁVEIS</t>
  </si>
  <si>
    <t>SUPERFÍCIE NÃO ARBORIZADA</t>
  </si>
  <si>
    <t>SUPERFÍCIES FLORESTAIS</t>
  </si>
  <si>
    <t>SUPERFÍCIE FLORESTAL</t>
  </si>
  <si>
    <t>SUB-TOTAL DE POVOAMENTO FLORESTAL</t>
  </si>
  <si>
    <t>POVOAMENTO OUTRAS RESINOSAS</t>
  </si>
  <si>
    <t>POVOAMENTO OUTRAS FOLHOSAS</t>
  </si>
  <si>
    <t>POVOAMENTO MISTO QUERCUS(SOB.AZENH.CARVAL/NEGRAL)</t>
  </si>
  <si>
    <t>POVOAMENTO F MISTO</t>
  </si>
  <si>
    <t>POVOAMENTO DE SOBREIROS</t>
  </si>
  <si>
    <t>POVOAMENTO DE PINHEIRO MANSO</t>
  </si>
  <si>
    <t xml:space="preserve">POVOAMENTO DE EUCALIPTO </t>
  </si>
  <si>
    <t>POVOAMENTO CASTANHEIRO</t>
  </si>
  <si>
    <t>POVOAMENTO CARVALHO NEGRAL</t>
  </si>
  <si>
    <t>POVOAMENTO AZINHEIRAS</t>
  </si>
  <si>
    <t>MEDRONHEIRO</t>
  </si>
  <si>
    <t>GALERIA RIPÍCOLA FLORESTAL</t>
  </si>
  <si>
    <t>ACEIRO FLORESTAL</t>
  </si>
  <si>
    <t>POVOAMENTO FLORESTAL</t>
  </si>
  <si>
    <t>SUB-TOTAL DE SUPERFICIE AGRÍCOLA</t>
  </si>
  <si>
    <t>SUB-TOTAL DE CULTURAS TEMPORÁRIAS</t>
  </si>
  <si>
    <t>SUB-TOTAL DE OUTRAS CULTURAS TEMPORÁRIAS</t>
  </si>
  <si>
    <t>TABACO</t>
  </si>
  <si>
    <t>PLANTAS AROM., MEDICINAIS E CONDIMENTARES</t>
  </si>
  <si>
    <t>INHAME</t>
  </si>
  <si>
    <t>ALGODÃO</t>
  </si>
  <si>
    <t>OUTRAS CULTURAS TEMPORÁRIAS</t>
  </si>
  <si>
    <t>SUB-TOTAL DE POUSIOS</t>
  </si>
  <si>
    <t>POUSIO</t>
  </si>
  <si>
    <t>POUSIOS</t>
  </si>
  <si>
    <t>SUB-TOTAL DE OLEAGINOSAS</t>
  </si>
  <si>
    <t>OUTRAS OLEAGINOSAS</t>
  </si>
  <si>
    <t>SOJA</t>
  </si>
  <si>
    <t>LINHO</t>
  </si>
  <si>
    <t>GIRASSOL</t>
  </si>
  <si>
    <t>COLZA</t>
  </si>
  <si>
    <t>AMENDOIM</t>
  </si>
  <si>
    <t>OLEAGINOSAS</t>
  </si>
  <si>
    <t>SUB-TOTAL DE LEGUMINOSAS</t>
  </si>
  <si>
    <t>OUTRAS LEGUMINOSAS SECAS</t>
  </si>
  <si>
    <t>TREMOÇO</t>
  </si>
  <si>
    <t>TREMOCILHA</t>
  </si>
  <si>
    <t>GRÃO DE BICO</t>
  </si>
  <si>
    <t>FEIJÃO</t>
  </si>
  <si>
    <t>FAVA</t>
  </si>
  <si>
    <t>ERVILHA</t>
  </si>
  <si>
    <t>LEGUMINOSAS</t>
  </si>
  <si>
    <t>CULTURAS TEMPORÁRIAS</t>
  </si>
  <si>
    <t>SUPERFÍCIE AGRÍCOLA</t>
  </si>
  <si>
    <t>SUB-TOTAL DE HORTICOLAS</t>
  </si>
  <si>
    <t>OUTRAS HORTÍCOLAS</t>
  </si>
  <si>
    <t>RÁBANO</t>
  </si>
  <si>
    <t>RABANETE</t>
  </si>
  <si>
    <t>PIMENTO</t>
  </si>
  <si>
    <t>PEPINO</t>
  </si>
  <si>
    <t>NABO</t>
  </si>
  <si>
    <t>NABIÇA</t>
  </si>
  <si>
    <t>MOSTARDA</t>
  </si>
  <si>
    <t>MORANGO</t>
  </si>
  <si>
    <t>MELOA</t>
  </si>
  <si>
    <t>MELÃO</t>
  </si>
  <si>
    <t>MELANCIA</t>
  </si>
  <si>
    <t>COUVE</t>
  </si>
  <si>
    <t>COURGETTE</t>
  </si>
  <si>
    <t>CHUCHU</t>
  </si>
  <si>
    <t>CENOURA</t>
  </si>
  <si>
    <t>CEBOLA</t>
  </si>
  <si>
    <t>BETERRABA</t>
  </si>
  <si>
    <t>BERINGELA</t>
  </si>
  <si>
    <t>BATATA DOCE</t>
  </si>
  <si>
    <t>BATATA</t>
  </si>
  <si>
    <t>ALHO</t>
  </si>
  <si>
    <t>ALFACE</t>
  </si>
  <si>
    <t>AGRIÃO</t>
  </si>
  <si>
    <t>ABÓBORAS E ABOBORINHAS</t>
  </si>
  <si>
    <t>HORTICOLAS</t>
  </si>
  <si>
    <t>SUB-TOTAL DE FORRAGEIRAS</t>
  </si>
  <si>
    <t>TREVO</t>
  </si>
  <si>
    <t>PRADOS TEMPORÁRIOS (PASTOREIO)</t>
  </si>
  <si>
    <t>LUZERNA</t>
  </si>
  <si>
    <t>ERVILHACA</t>
  </si>
  <si>
    <t>CONSOCIAÇÕES ANUAIS E OUTRAS CULTURAS FORRAGEIRAS</t>
  </si>
  <si>
    <t>AZEVEM</t>
  </si>
  <si>
    <t>FORRAGEIRAS</t>
  </si>
  <si>
    <t>SUB-TOTAL DE FLORES</t>
  </si>
  <si>
    <t>FLORES E PLANTAS ORNAMENTAIS</t>
  </si>
  <si>
    <t>FLORES</t>
  </si>
  <si>
    <t>SUB-TOTAL DE CEREAIS</t>
  </si>
  <si>
    <t>OUTROS CEREAIS</t>
  </si>
  <si>
    <t>TRITICALE</t>
  </si>
  <si>
    <t>TRIGO</t>
  </si>
  <si>
    <t>SORGO</t>
  </si>
  <si>
    <t>MILHO</t>
  </si>
  <si>
    <t>CEVADA</t>
  </si>
  <si>
    <t>CENTEIO</t>
  </si>
  <si>
    <t>AVEIA</t>
  </si>
  <si>
    <t>CEREAIS</t>
  </si>
  <si>
    <t>SUB-TOTAL DE CULTURAS PERMANENTES</t>
  </si>
  <si>
    <t>SUB-TOTAL DE OUTRAS CULTURAS PERMANENTES</t>
  </si>
  <si>
    <t>OUTRAS CULTURAS PERMANENTES</t>
  </si>
  <si>
    <t xml:space="preserve">VIVEIROS </t>
  </si>
  <si>
    <t>LUPULO</t>
  </si>
  <si>
    <t>CANA DE AÇÚCAR</t>
  </si>
  <si>
    <t>SUB-TOTAL DE VINHA</t>
  </si>
  <si>
    <t xml:space="preserve">VINHA </t>
  </si>
  <si>
    <t>VINHA</t>
  </si>
  <si>
    <t>SUB-TOTAL DE PRADOS PERMANENTES</t>
  </si>
  <si>
    <t>PASTAGENS PERMANENTES</t>
  </si>
  <si>
    <t>PASTAGENS EM PRÁTICAS LOCAIS</t>
  </si>
  <si>
    <t>PASTAGENS ARBUSTIVAS</t>
  </si>
  <si>
    <t>PRADOS PERMANENTES</t>
  </si>
  <si>
    <t>SUB-TOTAL DE POVOAMENTO DE SOBREIRO</t>
  </si>
  <si>
    <t>SOBREIRO PARA PRODUÇÃO DE CORTIÇA</t>
  </si>
  <si>
    <t>POVOAMENTO DE SOBREIRO</t>
  </si>
  <si>
    <t>SUB-TOTAL DE PEQUENOS FRUTOS</t>
  </si>
  <si>
    <t>OUTROS PEQUENOS FRUTOS</t>
  </si>
  <si>
    <t>SABUGUEIRO (BAGA)</t>
  </si>
  <si>
    <t>MIRTILO</t>
  </si>
  <si>
    <t>MEDRONHO</t>
  </si>
  <si>
    <t>GROSELHA</t>
  </si>
  <si>
    <t>FRAMBOESA</t>
  </si>
  <si>
    <t>AMORA</t>
  </si>
  <si>
    <t>PEQUENOS FRUTOS</t>
  </si>
  <si>
    <t>SUB-TOTAL DE OLIVAL</t>
  </si>
  <si>
    <t xml:space="preserve">OLIVAL </t>
  </si>
  <si>
    <t>OLIVAL</t>
  </si>
  <si>
    <t>CULTURAS PERMANENTES</t>
  </si>
  <si>
    <t>SUB-TOTAL DE MISTO CULTURAS PERMANENTES</t>
  </si>
  <si>
    <t>MISTO CULTURAS PERMANENTES</t>
  </si>
  <si>
    <t>MISTO DE CULTURAS PERMANENTES</t>
  </si>
  <si>
    <t>SUB-TOTAL DE FRUTOS SUB TROPICAIS</t>
  </si>
  <si>
    <t>OUTROS FRUTOS SUB-TROPICAIS</t>
  </si>
  <si>
    <t>ROMÃ</t>
  </si>
  <si>
    <t>KIWI</t>
  </si>
  <si>
    <t>FIGO DA INDIA</t>
  </si>
  <si>
    <t>DIOSPIRO</t>
  </si>
  <si>
    <t>BANANA</t>
  </si>
  <si>
    <t>ANONA</t>
  </si>
  <si>
    <t>ABACATE</t>
  </si>
  <si>
    <t>FRUTOS SUB TROPICAIS</t>
  </si>
  <si>
    <t>SUB-TOTAL DE FRUTOS FRESCOS (EXCETO CITRINOS)</t>
  </si>
  <si>
    <t>OUTRAS FRUTOS FRESCOS</t>
  </si>
  <si>
    <t>PÊSSEGO</t>
  </si>
  <si>
    <t>PERA</t>
  </si>
  <si>
    <t>NÊSPERA</t>
  </si>
  <si>
    <t>MARMELO</t>
  </si>
  <si>
    <t>MAÇÃ</t>
  </si>
  <si>
    <t>GINJA</t>
  </si>
  <si>
    <t>FIGO</t>
  </si>
  <si>
    <t>DAMASCO</t>
  </si>
  <si>
    <t>CEREJA</t>
  </si>
  <si>
    <t>AMEIXA</t>
  </si>
  <si>
    <t>FRUTOS FRESCOS (EXCETO CITRINOS)</t>
  </si>
  <si>
    <t>SUB-TOTAL DE FRUTOS DE CASCA RIJA</t>
  </si>
  <si>
    <t>OUTROS FRUTOS SECOS</t>
  </si>
  <si>
    <t>PISTACIOS</t>
  </si>
  <si>
    <t>PINHÃO</t>
  </si>
  <si>
    <t>NOZ</t>
  </si>
  <si>
    <t>CASTANHA</t>
  </si>
  <si>
    <t>AVELÃ</t>
  </si>
  <si>
    <t>AMENDOA</t>
  </si>
  <si>
    <t>ALFARROBA</t>
  </si>
  <si>
    <t>FRUTOS DE CASCA RIJA</t>
  </si>
  <si>
    <t>SUB-TOTAL DE CITRINOS</t>
  </si>
  <si>
    <t>OUTROS CITRINOS</t>
  </si>
  <si>
    <t>TANGERINA</t>
  </si>
  <si>
    <t>TANGERA</t>
  </si>
  <si>
    <t>LIMÃO</t>
  </si>
  <si>
    <t>LARANJA</t>
  </si>
  <si>
    <t>CITRINOS</t>
  </si>
  <si>
    <t>AREA</t>
  </si>
  <si>
    <t>CANDIDATURAS</t>
  </si>
  <si>
    <t>CULTURA</t>
  </si>
  <si>
    <t>NIVEL_III</t>
  </si>
  <si>
    <t>NIVEL_II</t>
  </si>
  <si>
    <t>NIVEL_I</t>
  </si>
  <si>
    <t>ÁREA</t>
  </si>
  <si>
    <t>TOTAL DE CULTURAS RPB</t>
  </si>
  <si>
    <t>N.º</t>
  </si>
  <si>
    <t>ANIMAIS</t>
  </si>
  <si>
    <t>(HA)</t>
  </si>
  <si>
    <t>CN</t>
  </si>
  <si>
    <t>7.1.1</t>
  </si>
  <si>
    <t>CONVERSÃO PARA AGRICULTURA BIOLÓGICA</t>
  </si>
  <si>
    <t>7.1.2</t>
  </si>
  <si>
    <t>MANUTENÇÃO EM  AGRICULTURA BIOLÓGICA</t>
  </si>
  <si>
    <t>7.2.1</t>
  </si>
  <si>
    <t>PRODUÇÃO INTEGRADA</t>
  </si>
  <si>
    <t>7.3.1</t>
  </si>
  <si>
    <t>PAGAMENTOS NATURA</t>
  </si>
  <si>
    <t>7.3.2.1</t>
  </si>
  <si>
    <t>APOIOS ZONAIS DE CARÁCTER AGROAMBIENTAL - GESTÃO DE PASTOREIO EM ÁREAS DE BALDIO - AZ PENEDA/GERÊS</t>
  </si>
  <si>
    <t>7.3.2.2</t>
  </si>
  <si>
    <t>APOIOS ZONAIS DE CARÁCTER AGROAMBIENTAL - MANUTENÇÃO DE SOCALCOS - AZ PENEDA/GERÊS</t>
  </si>
  <si>
    <t>7.3.2.3</t>
  </si>
  <si>
    <t>APOIOS ZONAIS DE CARÁCTER AGROAMBIENTAL-CONSERVAÇÃO DOS SOUTOS NOTÁVEIS-AZ MONTESINHO/NOGUEIRA</t>
  </si>
  <si>
    <t>7.3.2.4.1</t>
  </si>
  <si>
    <t>APOIOS ZONAIS DE CARÁCTER AGROAMBIENTAL - MANUT. DE ROTAÇÃO DE SEQUEIRO CEREAL-POUSIO-OUTRAS AZ</t>
  </si>
  <si>
    <t>7.3.2.4.2</t>
  </si>
  <si>
    <t>APOIOS ZONAIS DE CARÁCTER AGROAMBIENTAL - MANUT.ROTAÇÃO DE SEQUEIRO CEREAL-POUSIO - AZ CASTRO VERDE</t>
  </si>
  <si>
    <t>7.3.2.4.3</t>
  </si>
  <si>
    <t>APOIOS ZONAIS DE CARÁCTER AGROAMBIENTAL - MANUT.ROTAÇÃO DE SEQUEIRO CEREAL-POUSIO-ÁREAS ESTEPÁRIAS</t>
  </si>
  <si>
    <t>7.4.1</t>
  </si>
  <si>
    <t>CONSERVAÇÃO DO SOLO - SEMENTEIRA DIRETA OU MOBILIZAÇÃO NA LINHA</t>
  </si>
  <si>
    <t>7.4.2</t>
  </si>
  <si>
    <t>CONSERVAÇÃO DO SOLO - ENRELVAMENTO DA ENTRELINHA DE CULTURAS PERMANENTES</t>
  </si>
  <si>
    <t>7.5.1</t>
  </si>
  <si>
    <t>USO EFICIENTE DA ÁGUA NA AGRICULTURA</t>
  </si>
  <si>
    <t>7.6.1.1</t>
  </si>
  <si>
    <t>CULTURAS PERMANENTES TRADICIONAIS - OLIVAL TRADICIONAL</t>
  </si>
  <si>
    <t>7.6.1.2</t>
  </si>
  <si>
    <t>CULTURAS PERMANENTES TRADICIONAIS - FIGUEIRAL EXTENSIVO DE SEQUEIRO</t>
  </si>
  <si>
    <t>7.6.1.3</t>
  </si>
  <si>
    <t>CULTURAS PERMANENTES TRADICIONAIS - POMAR TRADICIONAL DE SEQUEIRO DO ALGARVE</t>
  </si>
  <si>
    <t>7.6.1.4</t>
  </si>
  <si>
    <t>CULTURAS PERMANENTES TRADICIONAIS - AMENDOAL EXTENSIVO DE SEQUEIRO</t>
  </si>
  <si>
    <t>7.6.1.5</t>
  </si>
  <si>
    <t>CULTURAS PERMANENTES TRADICIONAIS - CASTANHEIRO EXTENSIVO DE SEQUEIRO</t>
  </si>
  <si>
    <t>7.6.2</t>
  </si>
  <si>
    <t>CULTURAS PERMANENTES TRADICIONAIS - DOURO VINHATEIRO</t>
  </si>
  <si>
    <t>7.7.1.1</t>
  </si>
  <si>
    <t>PASTOREIO EXTENSIVO - APOIO À MANUTENÇÃO DE LAMEIROS DE ALTO VALOR NATURAL - REGADIO</t>
  </si>
  <si>
    <t>7.7.1.2</t>
  </si>
  <si>
    <t>PASTOREIO EXTENSIVO - APOIO À MANUTENÇÃO DE LAMEIROS DE ALTO VALOR NATURAL - SEQUEIRO</t>
  </si>
  <si>
    <t>7.7.2</t>
  </si>
  <si>
    <t>PASTOREIO EXTENSIVO -APOIO À MANUTENÇÃO DE SISTEMAS AGROSILVOPASTORIS SOB MONTADO</t>
  </si>
  <si>
    <t>7.7.3</t>
  </si>
  <si>
    <t>PASTOREIO EXTENSIVO - APOIO À PROTEÇÃO DO LOBO IBÉRICO</t>
  </si>
  <si>
    <t>7.8.1</t>
  </si>
  <si>
    <t>RECURSOS GENÉTICOS - MANUTENÇÃO DE RAÇAS AUTÓCTONES AMEAÇADAS</t>
  </si>
  <si>
    <t>7.8.2</t>
  </si>
  <si>
    <t>UTILIZAÇÃO DE VARIEDADES VEGETAIS TRADICIONAIS NACIONAIS EM SITUAÇÃO DE EROSÃO GENÉTICA</t>
  </si>
  <si>
    <t>7.9.1</t>
  </si>
  <si>
    <t>MOSAICO AGROFLORESTAL</t>
  </si>
  <si>
    <t>7.10.2</t>
  </si>
  <si>
    <t>SILVOAMBIENTAIS - MANUTENÇÃO E RECUPERAÇÃO DE GALERIAS RIPÍCOLAS</t>
  </si>
  <si>
    <t>7.12.1</t>
  </si>
  <si>
    <t>APOIO AGROAMBIENTAL À APICULTURA</t>
  </si>
  <si>
    <t>REGIÃO</t>
  </si>
  <si>
    <t>%</t>
  </si>
  <si>
    <t>TOTAL</t>
  </si>
  <si>
    <t>(CN)</t>
  </si>
  <si>
    <t>ENTIDADE</t>
  </si>
  <si>
    <t>CONTINENTE</t>
  </si>
  <si>
    <t>MADEIRA</t>
  </si>
  <si>
    <t>BEN_00</t>
  </si>
  <si>
    <t>Beneficiário IFAP</t>
  </si>
  <si>
    <t>00-0000</t>
  </si>
  <si>
    <t>09-0000</t>
  </si>
  <si>
    <t>Madeira - DRADR</t>
  </si>
  <si>
    <t>10-0000</t>
  </si>
  <si>
    <t>CAP</t>
  </si>
  <si>
    <t>11-0000</t>
  </si>
  <si>
    <t>CONFAGRI</t>
  </si>
  <si>
    <t>22-0000</t>
  </si>
  <si>
    <t>AJAP</t>
  </si>
  <si>
    <t>24-0000</t>
  </si>
  <si>
    <t>CNA</t>
  </si>
  <si>
    <t>79-0000</t>
  </si>
  <si>
    <t>CNJ</t>
  </si>
  <si>
    <t>TOTAL DE CEREAIS</t>
  </si>
  <si>
    <t>SUB-TOTAL DE OUTROS CEREAIS</t>
  </si>
  <si>
    <t>SUB-TOTAL DE TRITICALE</t>
  </si>
  <si>
    <t>SUB-TOTAL DE TRIGO</t>
  </si>
  <si>
    <t>MOLE</t>
  </si>
  <si>
    <t>DURO</t>
  </si>
  <si>
    <t>SUB-TOTAL DE SORGO</t>
  </si>
  <si>
    <t>SUB-TOTAL DE MILHO</t>
  </si>
  <si>
    <t>SILAGEM</t>
  </si>
  <si>
    <t>GRÃO</t>
  </si>
  <si>
    <t>SUB-TOTAL DE CEVADA</t>
  </si>
  <si>
    <t>HEXASTICA</t>
  </si>
  <si>
    <t>DISTICA</t>
  </si>
  <si>
    <t>SUB-TOTAL DE CENTEIO</t>
  </si>
  <si>
    <t>SUB-TOTAL DE AVEIA</t>
  </si>
  <si>
    <t>SUB-TOTAL DE ARROZ</t>
  </si>
  <si>
    <t>JAPONICA</t>
  </si>
  <si>
    <t>INDICA</t>
  </si>
  <si>
    <t>VARIEDADE / FINALIDADE</t>
  </si>
  <si>
    <t>FINALIDADE</t>
  </si>
  <si>
    <t>CONSUMO EM FRESCO</t>
  </si>
  <si>
    <t>INDÚSTRIA</t>
  </si>
  <si>
    <t>SUB-TOTAL DE BERINGELA</t>
  </si>
  <si>
    <t>SUB-TOTAL DE COUVE</t>
  </si>
  <si>
    <t>SUB-TOTAL DE PIMENTO</t>
  </si>
  <si>
    <t>SUB-TOTAL DE TOMATE</t>
  </si>
  <si>
    <t>CORTE P/ CONSUMO NA EXPLORAÇÃO</t>
  </si>
  <si>
    <t>SUB-TOTAL DE OUTRAS HORTÍCOLAS</t>
  </si>
  <si>
    <t>TOTAL DE HORTICOLAS</t>
  </si>
  <si>
    <t>SUB-TOTAL DE VINHA EM REGIÃO DETERMINADA</t>
  </si>
  <si>
    <t>VINHO</t>
  </si>
  <si>
    <t>UVA DE MESA</t>
  </si>
  <si>
    <t>PASSA DE UVA</t>
  </si>
  <si>
    <t>REGIÃO DETERMINADA</t>
  </si>
  <si>
    <t>SUB-TOTAL DE VINHA FORA DE REGIÃO DETERMINADA</t>
  </si>
  <si>
    <t>AZEITONA DE MESA</t>
  </si>
  <si>
    <t>AZEITE</t>
  </si>
  <si>
    <t>FORA DE REGIÃO DETERMINADA</t>
  </si>
  <si>
    <t>TOTAL DE CULTURAS RPA</t>
  </si>
  <si>
    <t>RPA - Regime da Pequena Agricultura</t>
  </si>
  <si>
    <t>Norte</t>
  </si>
  <si>
    <t>Centro</t>
  </si>
  <si>
    <t>Lisboa e Vale do Tejo</t>
  </si>
  <si>
    <t>Alentejo</t>
  </si>
  <si>
    <t>Algarve</t>
  </si>
  <si>
    <t>-</t>
  </si>
  <si>
    <t>Variação</t>
  </si>
  <si>
    <t>DRAP NORTE</t>
  </si>
  <si>
    <t>DRAP CENTRO</t>
  </si>
  <si>
    <t>DRAP LVT</t>
  </si>
  <si>
    <t>DRAP ALENTEJO</t>
  </si>
  <si>
    <t>DRAP ALGARVE</t>
  </si>
  <si>
    <t>IFAP</t>
  </si>
  <si>
    <t>N.º DE ATENDIMENTOS PARCELÁRIO</t>
  </si>
  <si>
    <t>VARIAÇÃO</t>
  </si>
  <si>
    <t>Campanha</t>
  </si>
  <si>
    <t xml:space="preserve">                                         Ações
      Entidade</t>
  </si>
  <si>
    <t>Acrescentar Parcela</t>
  </si>
  <si>
    <t>Correção atributos alfanuméricos</t>
  </si>
  <si>
    <t>Eliminar Parcela</t>
  </si>
  <si>
    <t>Matar Parcela</t>
  </si>
  <si>
    <t>Nova Parcela</t>
  </si>
  <si>
    <t>Alterar Limites de Parcelas</t>
  </si>
  <si>
    <t>Alterar Ocupação do Solo</t>
  </si>
  <si>
    <t>Total de Ações Realizadas</t>
  </si>
  <si>
    <t>Total de Parcelas Alteradas</t>
  </si>
  <si>
    <t>Nº de Requerentes com Ação</t>
  </si>
  <si>
    <t xml:space="preserve">Alterar Ocupação </t>
  </si>
  <si>
    <t>Alterar Elegibilidade</t>
  </si>
  <si>
    <t>Total</t>
  </si>
  <si>
    <t>DRAP</t>
  </si>
  <si>
    <t>NORTE</t>
  </si>
  <si>
    <t>CENTRO</t>
  </si>
  <si>
    <t>LISBOA  E VALE DO TEJO</t>
  </si>
  <si>
    <t>ALENTEJO</t>
  </si>
  <si>
    <t>ALGARVE</t>
  </si>
  <si>
    <t>ORGANIZAÇÕES DE AGRICULTORES</t>
  </si>
  <si>
    <t>Nota:</t>
  </si>
  <si>
    <t>Estão excluídas as acções que resultam de visitas de campo.</t>
  </si>
  <si>
    <t>Marcadas</t>
  </si>
  <si>
    <t>Realizadas</t>
  </si>
  <si>
    <t>Pendentes</t>
  </si>
  <si>
    <t>Anuladas</t>
  </si>
  <si>
    <t>FORMULÁRIOS IB</t>
  </si>
  <si>
    <t>SUBMETIDOS</t>
  </si>
  <si>
    <t>O total de utilizadores corresponde à contagem dos distintos utilizadores que acederam ao sistema.</t>
  </si>
  <si>
    <t>UTILIZADORES</t>
  </si>
  <si>
    <t>IB com Alteração de NIB</t>
  </si>
  <si>
    <t>IB com Alteração de NIF/NIPC</t>
  </si>
  <si>
    <t>Outros</t>
  </si>
  <si>
    <t>Norte - DRAP</t>
  </si>
  <si>
    <t>Centro - DRAP</t>
  </si>
  <si>
    <t>Lisboa e Vale do Tejo - DRAP</t>
  </si>
  <si>
    <t>Alentejo - DRAP</t>
  </si>
  <si>
    <t>Algarve - DRAP</t>
  </si>
  <si>
    <t>Açores - DRACA</t>
  </si>
  <si>
    <t>Federação Minha Terra</t>
  </si>
  <si>
    <t>DGAV</t>
  </si>
  <si>
    <t>SUBMETIDOS      [1]</t>
  </si>
  <si>
    <t>%          [2]</t>
  </si>
  <si>
    <t>DESMATERIAL.    [3]</t>
  </si>
  <si>
    <t>%          [4]=[3]/[1]*100</t>
  </si>
  <si>
    <t>Gráfico 01 - Número de Candidaturas por Ano</t>
  </si>
  <si>
    <t>Gráfico 07 - N.º de Comunicações Modelo H por Tipo de Transferência</t>
  </si>
  <si>
    <t>Gráfico 08 - Área Modelo H por Tipo de Transferência</t>
  </si>
  <si>
    <t>NOTA INTRODUTÓRIA</t>
  </si>
  <si>
    <t>GLOSSÁRIO DE SIGLAS</t>
  </si>
  <si>
    <t>PEDIDO ÚNICO, ATENDIMENTOS DO PARCELÁRIO E FORMULÁRIOS IB</t>
  </si>
  <si>
    <t>RPB - Regime de Pagamento Base</t>
  </si>
  <si>
    <t>DRACA AÇORES</t>
  </si>
  <si>
    <t xml:space="preserve">DRADR MADEIRA </t>
  </si>
  <si>
    <t>DRADR MADEIRA</t>
  </si>
  <si>
    <t xml:space="preserve"> (nº)</t>
  </si>
  <si>
    <t>POSEI - Abate Suínos</t>
  </si>
  <si>
    <t>POSEI - Abate Bovinos</t>
  </si>
  <si>
    <t>POSEI - Vacas Leiteiras</t>
  </si>
  <si>
    <t>POSEI - Medida 1</t>
  </si>
  <si>
    <t>POSEI - Vinha</t>
  </si>
  <si>
    <t>POSEI - Banana</t>
  </si>
  <si>
    <t>Total de PU na Madeira</t>
  </si>
  <si>
    <t>Madeira</t>
  </si>
  <si>
    <t>MARACUJÁ</t>
  </si>
  <si>
    <t>PAPAIA</t>
  </si>
  <si>
    <t>VIME</t>
  </si>
  <si>
    <t>10.1.1</t>
  </si>
  <si>
    <t>MANUTENÇÃO DE MUROS DE SUPORTE DE TERRAS</t>
  </si>
  <si>
    <t>10.1.2</t>
  </si>
  <si>
    <t>PRESERVAÇÃO DE POMARES DE FRUTOS FRESCOS E VINHAS TRADICIONAIS</t>
  </si>
  <si>
    <t>10.1.3</t>
  </si>
  <si>
    <t>PROTEÇÃO E REFORÇO DA BIODIVERSIDADE</t>
  </si>
  <si>
    <t>11.1</t>
  </si>
  <si>
    <t>APOIAR A CONVERSÃO DOS SISTEMAS DE PRODUÇÃO PARA A AGRICULTURA BIOLÓGICA</t>
  </si>
  <si>
    <t>11.2</t>
  </si>
  <si>
    <t>APOIAR A MANUTENÇÃO DOS SISTEMAS DE PRODUÇÃO AGRÍCOLA EM AGRICULTURA BIOLÓGICA</t>
  </si>
  <si>
    <t>12.2</t>
  </si>
  <si>
    <t>PAGAMENTOS NATURA 2000 NA FLORESTA</t>
  </si>
  <si>
    <t>15.1</t>
  </si>
  <si>
    <t>PAGAMENTOS PARA COMPROMISSOS AMBIENTAIS NAS FLORESTAS</t>
  </si>
  <si>
    <t>DRACA</t>
  </si>
  <si>
    <t>DRADR</t>
  </si>
  <si>
    <t>IB</t>
  </si>
  <si>
    <t>MZD</t>
  </si>
  <si>
    <t>PJA</t>
  </si>
  <si>
    <t>PRODER</t>
  </si>
  <si>
    <t>PU</t>
  </si>
  <si>
    <t>RPB</t>
  </si>
  <si>
    <t>RPA</t>
  </si>
  <si>
    <t>ASSOCIAÇÃO DE JOVENS AGRICULTORES DE PORTUGAL</t>
  </si>
  <si>
    <t>CONFEDERAÇÃO DOS AGRICULTORES DE PORTUGAL</t>
  </si>
  <si>
    <t>CONFEDERAÇÃO NACIONAL DA AGRICULTURA</t>
  </si>
  <si>
    <t>CONFEDERAÇÃO NACIONAL DAS COOPERATIVAS AGRÍCOLAS E DO CRÉDITO AGRÍCOLA DE PORTUGAL</t>
  </si>
  <si>
    <t>DIREÇÃO-GERAL DE ALIMENTAÇÃO E VETERINÁRIA</t>
  </si>
  <si>
    <t>DIREÇÃO REGIONAL DOS ASSUNTOS COMUNITÁRIOS DA AGRICULTURA</t>
  </si>
  <si>
    <t>DIREÇÃO REGIONAL DA AGRICULTURA E DESENVOLVIMENTO RURAL</t>
  </si>
  <si>
    <t>DIREÇÕES REGIONAIS DE AGRICULTURA E PESCAS</t>
  </si>
  <si>
    <t>IDENTIFICAÇÃO DO BENEFICIÁRIO</t>
  </si>
  <si>
    <t>MANUTENÇÃO DA ATIVIDADE AGRÍCOLA</t>
  </si>
  <si>
    <t>PAGAMENTOS PARA OS JOVENS AGRICULTORES</t>
  </si>
  <si>
    <t>PEDIDO ÚNICO</t>
  </si>
  <si>
    <t>REGIME DA PEQUENA AGRICULTURA</t>
  </si>
  <si>
    <t>REGIME DE PAGAMENTO BASE</t>
  </si>
  <si>
    <t xml:space="preserve"> - </t>
  </si>
  <si>
    <t>Prémio por Ovelha e Cabra***</t>
  </si>
  <si>
    <t>Prémio por Vaca em Aleitamento***</t>
  </si>
  <si>
    <t>Prémio por Vacas Leiteiras ***</t>
  </si>
  <si>
    <t>RJA</t>
  </si>
  <si>
    <t>ALGODAO</t>
  </si>
  <si>
    <t>MAA</t>
  </si>
  <si>
    <t>POC</t>
  </si>
  <si>
    <t>VAL</t>
  </si>
  <si>
    <t>VLE</t>
  </si>
  <si>
    <t>FTAPRODER</t>
  </si>
  <si>
    <t>FTARURIS</t>
  </si>
  <si>
    <t>FTA2080</t>
  </si>
  <si>
    <t>FTA2328</t>
  </si>
  <si>
    <t>POSSUI</t>
  </si>
  <si>
    <t>POSPAB</t>
  </si>
  <si>
    <t>POSVLE</t>
  </si>
  <si>
    <t>POSMED1</t>
  </si>
  <si>
    <t>POSVIN</t>
  </si>
  <si>
    <t>POSBAN</t>
  </si>
  <si>
    <t>POMARES MISTOS DE FRUTOS FRESCOS</t>
  </si>
  <si>
    <t>ANANÁS</t>
  </si>
  <si>
    <t>CHÁ</t>
  </si>
  <si>
    <t>MARALFALFA</t>
  </si>
  <si>
    <t>BROMUS</t>
  </si>
  <si>
    <t>FESTUCA</t>
  </si>
  <si>
    <t>PANASCO</t>
  </si>
  <si>
    <t>SERRADELA</t>
  </si>
  <si>
    <t>RÚCULA</t>
  </si>
  <si>
    <t>RUTABAGA</t>
  </si>
  <si>
    <t>ANAFA</t>
  </si>
  <si>
    <t>CONSOCIAÇÃO DE FIXADOREAS DE AZOTO</t>
  </si>
  <si>
    <t>CÂNHAMO</t>
  </si>
  <si>
    <t>SALIX</t>
  </si>
  <si>
    <t>CONSOCIAÇÃO DE FIXADORAS DE AZOTO</t>
  </si>
  <si>
    <t>CONSOCIAÇÕES ANUAIS E OUTRAS CULT. FORRAG. ANUAIS</t>
  </si>
  <si>
    <t>PASTAGENS EM BALDIO</t>
  </si>
  <si>
    <t>PRADOS TEMPORÁRIOS</t>
  </si>
  <si>
    <t>VIVEIROS</t>
  </si>
  <si>
    <t>ALHO FRANCÊS</t>
  </si>
  <si>
    <t>RPB (Direitos)</t>
  </si>
  <si>
    <t>MAA (Área)</t>
  </si>
  <si>
    <t>Alteração de estatuto jurídico ou denominação</t>
  </si>
  <si>
    <t>Definitiva</t>
  </si>
  <si>
    <t>Herança</t>
  </si>
  <si>
    <t>Temporária  (RPB)</t>
  </si>
  <si>
    <t>Campanha 2017*</t>
  </si>
  <si>
    <t>Comparação 2017/2016</t>
  </si>
  <si>
    <t/>
  </si>
  <si>
    <t>2017</t>
  </si>
  <si>
    <t>IB Novo*</t>
  </si>
  <si>
    <t>*Criados por utilizadores externos</t>
  </si>
  <si>
    <t>GRÁFICO 26 - COMPARAÇÃO DO N.º DE ATENDIMENTOS DO PARCELÁRIO - PU2017/PU2016</t>
  </si>
  <si>
    <t>AG-MAR2020</t>
  </si>
  <si>
    <t>MEDIDAS AGRO-AMBIENTAIS</t>
  </si>
  <si>
    <t>Medidas Agro-Ambientais</t>
  </si>
  <si>
    <t xml:space="preserve">Medidas Agro-Ambientais </t>
  </si>
  <si>
    <t>SUB-TOTAL DE POUSIO</t>
  </si>
  <si>
    <t>LOCALIZAÇÃO</t>
  </si>
  <si>
    <t>AUTORIDADE DE GESTÃO DO PROGRAMA OPERACIONAL MAR2020</t>
  </si>
  <si>
    <t>PROGRAMA DE DESENVOLVIMENTO RURAL DO CONTINENTE 07-13</t>
  </si>
  <si>
    <t>DRAP LISBOA  E VALE DO TEJO</t>
  </si>
  <si>
    <t>FTA</t>
  </si>
  <si>
    <t>FTA (Área)</t>
  </si>
  <si>
    <t>CONFEDERAÇÃO NACIONAL DOS JOVENS AGRICULTORES E DO DESENVOLVIMENTO RURAL</t>
  </si>
  <si>
    <t>Campanha 2018*</t>
  </si>
  <si>
    <t>*** O n.º de candidaturas corresponde às declarações de intenção para 2018 confirmadas no PU 2018</t>
  </si>
  <si>
    <t>SÍNTESE ESTATÍSTICA CANDIDATURAS 2018</t>
  </si>
  <si>
    <t>O presente documento tem como objetivo a divulgação de uma síntese da informação relativa às candidaturas ao Pedido Único (PU), aos Atendimentos do Parcelário e aos Formulários de Identificação do Beneficiário, em 2018.
No período em análise a receção de candidaturas teve início em 15-02-2018.
A informação apresentada corresponde às candidaturas carregadas no sistema informático central do IFAP no final do período de candidaturas em 05-06-2018.
Quando possível, é apresentada a comparação entre os dados de 2018 e os de 2017, sendo que para 2017, o início do período de receção de candidaturas verificou-se no dia 01-03-2017 e o final no dia 26-06-2017.
O apuramento da informação teve como base, no caso das candidaturas do PU, as seguintes variáveis: (i) número de candidaturas rececionadas por ajuda e respetivas áreas e animais candidatos; (ii) número de candidaturas rececionadas por região; (iii) número de candidaturas rececionadas por entidade recetora.
Inclui-se, também, informação relativa a transferências: (i) número e respetiva área e (ii) por tipo de transferência. 
No caso dos Atendimentos do Parcelário, as variáveis consideradas foram: (i) número de atendimentos do parcelário por entidade recetora; (ii) tipo de ações e (iii) númerio de visitas de campo.
No que respeita aos Formulários de Identificação do Beneficiário foram analisados (i) número de utilizadores e formulários submetidos; (ii) tipo de alterações; (iii) número de formulários rececionados por entidade recetora.</t>
  </si>
  <si>
    <t>CANDIDATURAS
PU 2018</t>
  </si>
  <si>
    <t>ATENDIMENTOS DO
PARCELÁRIO
EM 2018</t>
  </si>
  <si>
    <t>FORMULÁRIOS
IB 2018</t>
  </si>
  <si>
    <t>GRÁFICO 1 - NÚMERO DE CANDIDATURAS PU2018/PU2017</t>
  </si>
  <si>
    <t>QUADRO 1 - NÚMERO DE CANDIDATURAS, ÁREAS E ANIMAIS DECLARADOS, POR AJUDA/APOIO - PU2018/PU2017</t>
  </si>
  <si>
    <t>Comparação 2018/2017</t>
  </si>
  <si>
    <t>Florestação - PDR2020 Operação 8.1.1</t>
  </si>
  <si>
    <t>Florestação - PDR2020 Operação 8.1.2</t>
  </si>
  <si>
    <t>FTA8.1.1</t>
  </si>
  <si>
    <t>FTA8.1.2</t>
  </si>
  <si>
    <t>GRÁFICO 2 - N.º DE CANDIDATURAS, POR AJUDA / APOIO - PU2018/PU2017</t>
  </si>
  <si>
    <t>GRÁFICO 2 - N.º DE CANDIDATURAS, POR AJUDA / APOIO, PU2018/PU2017</t>
  </si>
  <si>
    <t>GRÁFICO 3 - ÁREAS (HA), POR AJUDA / APOIO - PU2018/PU2017</t>
  </si>
  <si>
    <t>GRÁFICO 3 - ÁREAS (HA), POR AJUDA / APOIO, PU2018/PU2017</t>
  </si>
  <si>
    <t>GRÁFICO 4 - MAA - ANIMAIS (CN) DECLARADOS - PU2018/PU2017</t>
  </si>
  <si>
    <t>GOIABA</t>
  </si>
  <si>
    <t>MANGO</t>
  </si>
  <si>
    <t>CULTURAS SEM SOLO</t>
  </si>
  <si>
    <t>CULTURAS EM HIDROPONIA</t>
  </si>
  <si>
    <t>TALUDE DA VINHA</t>
  </si>
  <si>
    <t>TRIGO SPELTA</t>
  </si>
  <si>
    <t>ESPINAFRE</t>
  </si>
  <si>
    <t>QUADRO 3 - ÁREAS (HA) DOS CEREAIS POR VARIEDADE / FINALIDADE - PU2018</t>
  </si>
  <si>
    <t>SUB-TOTAL DE TRIGO SPELTA</t>
  </si>
  <si>
    <t>QUADRO 20 - UTILIZADORES E FORMULÁRIOS IB (ACUMULADO), NO PERÍODO DE CANDIDATURAS - PU2018</t>
  </si>
  <si>
    <t>Total até 2018-06-05</t>
  </si>
  <si>
    <t>O dia de início do período considerado na análise foi 15-02-2018</t>
  </si>
  <si>
    <t>QUADRO 21 - FORMULÁRIOS IB TIPO DE ALTERAÇÕES (ACUMULADO) - PU2018</t>
  </si>
  <si>
    <t>QUADRO 22 - FORMULÁRIOS IB POR ENTIDADE (ACUMULADO), NO PERÍODO DE CANDIDATURAS PU2018</t>
  </si>
  <si>
    <t>Aprovadas</t>
  </si>
  <si>
    <t>QUADRO 19 - VISITAS DE CAMPO PARCELÁRIO NO PERÍODO DE 15-02-2018 a 05-06-2018 (ACUMULADO)</t>
  </si>
  <si>
    <t>QUADRO 18 - TIPOS DE AÇÕES EFETUADAS NAS PARCELAS (ACUMULADO) - PU2018</t>
  </si>
  <si>
    <t>QUADRO 5 - ÁREAS (HA) DE OLIVAL E VINHA POR VARIEDADE / FINALIDADE - PU2018</t>
  </si>
  <si>
    <t>CHA</t>
  </si>
  <si>
    <t>CONS FIXADORAS AZOTO (+ 50% FIX AZOTO)</t>
  </si>
  <si>
    <t>ELEMENTO LINEAR ARROZ (NÃO ÚTIL-COMP. MAA)</t>
  </si>
  <si>
    <t>POVOAMENTO DE EUCALIPTO</t>
  </si>
  <si>
    <t>QUADRO 6 - N.º DE CANDIDATURAS E ÁREAS (HA) DECLARADAS, POR CULTURA RPB - PU2018</t>
  </si>
  <si>
    <t>QUADRO 7 - N.º DE CANDIDATURAS E ÁREAS (HA) DECLARADAS, POR CULTURA RPA - PU2018</t>
  </si>
  <si>
    <t>7.1.3</t>
  </si>
  <si>
    <t>AGRICULTURA BIOLÓGICA TRANSITADA DA PRODUÇÃO INTEGRADA</t>
  </si>
  <si>
    <t>QUADRO 8 - N.º DE CANDIDATURAS, ÁREAS (HA) E ANIMAIS DECLARADOS, POR MEDIDA MAA - PU2018</t>
  </si>
  <si>
    <t>QUADRO 9 - N.º DE CANDIDATURAS PU E POR REGIÃO - PU2018/PU2017</t>
  </si>
  <si>
    <t>QUADRO 10 - N.º DE CANDIDATURAS RPB, ÁREA (HA) E POR REGIÃO - PU2018</t>
  </si>
  <si>
    <t>QUADRO 11 - N.º DE CANDIDATURAS RPA, ÁREA (HA), POR REGIÃO - PU2018</t>
  </si>
  <si>
    <t>GRÁFICO 9 - NÚMERO DE CANDIDATURAS PU, POR REGIÃO - PU2018</t>
  </si>
  <si>
    <t>GRÁFICO 10 - NÚMERO DE CANDIDATURAS PU, POR REGIÃO - PU2017</t>
  </si>
  <si>
    <t>GRÁFICO 11 - NÚMERO DE CANDIDATURAS RPB, POR REGIÃO - PU2018</t>
  </si>
  <si>
    <t>GRÁFICO 12 - ÁREA RPB, POR REGIÃO - PU2018</t>
  </si>
  <si>
    <t>GRÁFICO 13 - NÚMERO DE CANDIDATURAS RPA, POR REGIÃO - PU2018</t>
  </si>
  <si>
    <t>GRÁFICO 14 - ÁREA RPA, POR REGIÃO - PU2018</t>
  </si>
  <si>
    <t>QUADRO 12 - N.º DE CANDIDATURAS MZD, ÁREA (HA) E POR REGIÃO - PU2018/PU2017</t>
  </si>
  <si>
    <t>GRÁFICO 15 - NÚMERO DE CANDIDATURAS MZD, POR REGIÃO - PU2018</t>
  </si>
  <si>
    <t>GRÁFICO 16 - ÁREA MZD, POR REGIÃO - PU2018</t>
  </si>
  <si>
    <t>GRÁFICO 17 - NÚMERO DE CANDIDATURAS MZD, POR REGIÃO - PU2017</t>
  </si>
  <si>
    <t>GRÁFICO 18 - ÁREA MZD, POR REGIÃO - PU2017</t>
  </si>
  <si>
    <t>QUADRO 13 - N.º DE CANDIDATURAS MAA, ÁREA (HA) E ANIMAIS (CN), POR REGIÃO - PU2018/PU2017</t>
  </si>
  <si>
    <t>GRÁFICO 19 - NÚMERO DE CANDIDATURAS MAA, POR REGIÃO - PU2018</t>
  </si>
  <si>
    <t>GRÁFICO 20 - ÁREA MAA, POR REGIÃO - PU2018</t>
  </si>
  <si>
    <t>GRÁFICO 21 - ANIMAIS MAA, POR REGIÃO - PU2018</t>
  </si>
  <si>
    <t>GRÁFICO 22 - NÚMERO DE CANDIDATURAS MAA, POR REGIÃO - PU2017</t>
  </si>
  <si>
    <t>GRÁFICO 23 - ÁREA MAA, POR REGIÃO - PU2017</t>
  </si>
  <si>
    <t>GRÁFICO 24 - ANIMAIS MAA, POR REGIÃO - PU2017</t>
  </si>
  <si>
    <t>QUADRO 14 - N.º DE CANDIDATURAS PU POR ENTIDADE RECETORA - PU2018/PU2017</t>
  </si>
  <si>
    <t>15-02-2018 A 25-02-2018</t>
  </si>
  <si>
    <t>15-02-2015 A 25-03-2018</t>
  </si>
  <si>
    <t>15-02-2018 A 29-04-2018</t>
  </si>
  <si>
    <t>15-02-2018 A 27-05-2018</t>
  </si>
  <si>
    <t>QUADRO 15 - Nº DE ATENDIMENTOS DE PARCELÁRIO, NO PERÍODO DE CANDIDATURAS DO PU2018, POR ENTIDADE (ACUMULADO)</t>
  </si>
  <si>
    <t>GRÁFICO 25 - DISTRIBUIÇÃO DO ATENDIMENTO DO PARCELÁRIO, POR ENTIDADE (ACUMULADO) - PU2018</t>
  </si>
  <si>
    <t>QUADRO 16 - Nº DE ATENDIMENTOS DE PARCELÁRIO, NO PERÍODO DE CANDIDATURAS, POR ENTIDADE - PU2018/PU2017</t>
  </si>
  <si>
    <t>2018</t>
  </si>
  <si>
    <t>Até 25-02-2018</t>
  </si>
  <si>
    <t>15-02-2018 A 05-06-2018</t>
  </si>
  <si>
    <t>Até 26-03-2017 e 25-03-2018</t>
  </si>
  <si>
    <t>Até 30-04-2017 e 29-04-2018</t>
  </si>
  <si>
    <t>Até 28-05-2017 e 27-05-2018</t>
  </si>
  <si>
    <t>Até 26-06-2017 e 05-06-2017</t>
  </si>
  <si>
    <t>QUADRO 17 - COMPARAÇÃO DO Nº DE ATENDIMENTOS DE PARCELÁRIO, NO PERÍODO DE CANDIDATURAS - PU2018/PU2017</t>
  </si>
  <si>
    <t>GRÁFICO 5 - TRANSFERÊNCIAS - N.º DE COMUNICAÇÕES (MODELO T) - PU2018</t>
  </si>
  <si>
    <t>RPA (Direitos)</t>
  </si>
  <si>
    <t>GRÁFICO 6 - TRANSFERÊNCIAS - DIREITOS/ÁREA (HA) (MODELO T) - PU2018</t>
  </si>
  <si>
    <t>GRÁFICO 8 -  TRANSFERÊNCIAS - DIREITOS POR TIPO (MODELO T - RPA) - PU2018</t>
  </si>
  <si>
    <t>GRÁFICO 8 -  TRANSFERÊNCIAS - DIREITOS POR TIPO (MODELO T - RPB) - PU2018</t>
  </si>
  <si>
    <t>GRÁFICO 8 -  TRANSFERÊNCIAS - ÁREA POR TIPO (MODELO T - MAA) - PU2018</t>
  </si>
  <si>
    <t>GRÁFICO 8 -  TRANSFERÊNCIAS - ÁREA POR TIPO (MODELO T - FTA) - PU2018</t>
  </si>
  <si>
    <t>GRÁFICO 8 -  TRANSFERÊNCIAS - DIREITOS POR TIPO (MODELO T) - PU2018</t>
  </si>
  <si>
    <t>GRÁFICO 7 - TRANSFERÊNCIAS - N.º DE COMUNICAÇÕES POR TIPO (MODELO T - RPB) - PU2018</t>
  </si>
  <si>
    <t>GRÁFICO 7 - TRANSFERÊNCIAS - N.º DE COMUNICAÇÕES POR TIPO (MODELO T - MAA) - PU2018</t>
  </si>
  <si>
    <t>GRÁFICO 7 - TRANSFERÊNCIAS - N.º DE COMUNICAÇÕES POR TIPO (MODELO T - FTA) - PU2018</t>
  </si>
  <si>
    <t>GRÁFICO 7 - TRANSFERÊNCIAS - N.º DE COMUNICAÇÕES POR TIPO (MODELO T) - PU2018</t>
  </si>
  <si>
    <t>GRÁFICO 7 - TRANSFERÊNCIAS - N.º DE COMUNICAÇÕES POR TIPO (MODELO T - RPA) - PU2018</t>
  </si>
  <si>
    <t>QUADRO 2 - NÚMERO DE CANDIDATURAS E ÁREAS (HA) DECLARADAS, POR CULTURA - PU2018</t>
  </si>
  <si>
    <t>QUADRO 4 - ÁREAS (HA) DE HORTÍCOLAS POR FINALIDADE - PU2018</t>
  </si>
  <si>
    <t>DRAP Norte</t>
  </si>
  <si>
    <t>DRAP Centro</t>
  </si>
  <si>
    <t>DRAP Lisboa e Vale do Tejo</t>
  </si>
  <si>
    <t>DRAP Alentejo</t>
  </si>
  <si>
    <t>DRAP Algarve</t>
  </si>
  <si>
    <t>QUADRO 2 - NÚMERO DE CANDIDATURAS E ÁREAS (HA) DECLARADAS RPB, POR CULTURA - PU2018</t>
  </si>
  <si>
    <t>QUADRO 2 - NÚMERO DE CANDIDATURAS E ÁREAS (HA) DECLARADAS RPA, POR CULTURA - PU2018</t>
  </si>
  <si>
    <t>QUADRO 2 - NÚMERO DE CANDIDATURAS E ÁREAS (HA) DECLARADAS AZD, POR CULTURA - PU2018</t>
  </si>
  <si>
    <t>TALUDE DE VINHA</t>
  </si>
  <si>
    <t>QUADRO 2 - NÚMERO DE CANDIDATURAS E ÁREAS (HA) DECLARADAS MAA, POR CULTURA - PU2018</t>
  </si>
  <si>
    <t>QUADRO 2 - NÚMERO DE CANDIDATURAS E ÁREAS (HA) DECLARADAS MAA MPB, POR CULTURA - PU2018</t>
  </si>
  <si>
    <t>QUADRO 2 - NÚMERO DE CANDIDATURAS E ÁREAS (HA) DECLARADAS MAA MPRODI, POR CULTURA - PU2018</t>
  </si>
  <si>
    <t>DRAP - RPB</t>
  </si>
  <si>
    <t>DRAP - RPA</t>
  </si>
  <si>
    <t>DRAP - AZD</t>
  </si>
  <si>
    <t>DRAP - MAA</t>
  </si>
  <si>
    <t>DRAP - MAA MPB</t>
  </si>
  <si>
    <t>DRAP - MAA MPRODI</t>
  </si>
  <si>
    <t>AG - MAR2020</t>
  </si>
  <si>
    <t>PDR2020</t>
  </si>
  <si>
    <t>PROGRAMA DE DESENVOLVIMENTO RURAL DO CONTINENTE 14-20</t>
  </si>
  <si>
    <t>GRÁFICO 11a - NÚMERO DE CANDIDATURAS RPB, POR REGIÃO - PU2017</t>
  </si>
  <si>
    <t>GRÁFICO 12a - ÁREA RPB, POR REGIÃO - PU2017</t>
  </si>
  <si>
    <t>GRÁFICO 13a - NÚMERO DE CANDIDATURAS RPA, POR REGIÃO - PU2017</t>
  </si>
  <si>
    <t>GRÁFICO 14a - ÁREA RPA, POR REGIÃO - PU2017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</si>
</sst>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______;"/>
  </numFmts>
  <fonts count="38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color theme="8" tint="-0.499984740745262"/>
      <name val="Verdana"/>
      <family val="2"/>
    </font>
    <font>
      <b/>
      <sz val="9"/>
      <color indexed="19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8"/>
      <color indexed="9"/>
      <name val="verdana"/>
      <family val="2"/>
    </font>
    <font>
      <sz val="7"/>
      <name val="Verdana"/>
      <family val="2"/>
    </font>
    <font>
      <sz val="7"/>
      <color indexed="9"/>
      <name val="Verdana"/>
      <family val="2"/>
    </font>
    <font>
      <sz val="8"/>
      <color indexed="23"/>
      <name val="Verdana"/>
      <family val="2"/>
    </font>
    <font>
      <vertAlign val="superscript"/>
      <sz val="9"/>
      <name val="Verdana"/>
      <family val="2"/>
    </font>
    <font>
      <b/>
      <sz val="9"/>
      <color theme="0"/>
      <name val="Verdana"/>
      <family val="2"/>
    </font>
    <font>
      <b/>
      <sz val="8"/>
      <color indexed="9"/>
      <name val="Verdana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12"/>
      <color theme="8" tint="-0.499984740745262"/>
      <name val="Verdana"/>
      <family val="2"/>
    </font>
    <font>
      <b/>
      <sz val="12"/>
      <color indexed="59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sz val="9"/>
      <color theme="0"/>
      <name val="Arial"/>
      <family val="2"/>
    </font>
    <font>
      <sz val="9"/>
      <color theme="0"/>
      <name val="Verdana"/>
      <family val="2"/>
    </font>
    <font>
      <sz val="11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color indexed="8"/>
      <name val="Verdana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Verdana"/>
      <family val="2"/>
    </font>
    <font>
      <vertAlign val="superscript"/>
      <sz val="9"/>
      <color theme="0"/>
      <name val="Verdana"/>
      <family val="2"/>
    </font>
    <font>
      <sz val="12"/>
      <name val="Verdana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6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499984740745262"/>
        <bgColor indexed="24"/>
      </patternFill>
    </fill>
    <fill>
      <patternFill patternType="solid">
        <fgColor theme="8" tint="-0.249977111117893"/>
        <bgColor indexed="24"/>
      </patternFill>
    </fill>
    <fill>
      <gradientFill degree="90">
        <stop position="0">
          <color rgb="FF79C1D5"/>
        </stop>
        <stop position="1">
          <color theme="8" tint="-0.25098422193060094"/>
        </stop>
      </gradient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rgb="FFF0F0F0"/>
        <bgColor indexed="47"/>
      </patternFill>
    </fill>
    <fill>
      <gradientFill degree="90">
        <stop position="0">
          <color theme="8" tint="0.40000610370189521"/>
        </stop>
        <stop position="1">
          <color theme="8" tint="-0.49803155613879818"/>
        </stop>
      </gradientFill>
    </fill>
    <fill>
      <gradientFill degree="90">
        <stop position="0">
          <color rgb="FF256675"/>
        </stop>
        <stop position="0.5">
          <color rgb="FF3795AB"/>
        </stop>
        <stop position="1">
          <color rgb="FF256675"/>
        </stop>
      </gradient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dashed">
        <color indexed="9"/>
      </right>
      <top style="dashed">
        <color indexed="9"/>
      </top>
      <bottom/>
      <diagonal/>
    </border>
    <border>
      <left style="dashed">
        <color indexed="9"/>
      </left>
      <right style="dashed">
        <color indexed="9"/>
      </right>
      <top style="thin">
        <color indexed="9"/>
      </top>
      <bottom/>
      <diagonal/>
    </border>
    <border>
      <left style="dashed">
        <color indexed="9"/>
      </left>
      <right/>
      <top style="thin">
        <color indexed="9"/>
      </top>
      <bottom style="dashed">
        <color indexed="9"/>
      </bottom>
      <diagonal/>
    </border>
    <border>
      <left/>
      <right/>
      <top style="thin">
        <color indexed="9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ashed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/>
      <bottom style="dotted">
        <color theme="8" tint="-0.24994659260841701"/>
      </bottom>
      <diagonal/>
    </border>
    <border>
      <left/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indexed="9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/>
      <bottom style="dashed">
        <color indexed="8"/>
      </bottom>
      <diagonal/>
    </border>
    <border>
      <left/>
      <right/>
      <top style="thick">
        <color indexed="9"/>
      </top>
      <bottom/>
      <diagonal/>
    </border>
    <border>
      <left style="hair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indexed="9"/>
      </top>
      <bottom style="thick">
        <color theme="0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dotted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/>
      <diagonal/>
    </border>
    <border>
      <left/>
      <right/>
      <top/>
      <bottom style="thin">
        <color theme="0"/>
      </bottom>
      <diagonal/>
    </border>
    <border>
      <left style="dotted">
        <color theme="0"/>
      </left>
      <right/>
      <top style="dotted">
        <color theme="8" tint="-0.24994659260841701"/>
      </top>
      <bottom/>
      <diagonal/>
    </border>
    <border>
      <left style="dotted">
        <color theme="0"/>
      </left>
      <right style="dotted">
        <color theme="0"/>
      </right>
      <top style="dotted">
        <color theme="8" tint="-0.24994659260841701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 style="dotted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 diagonalDown="1">
      <left/>
      <right/>
      <top/>
      <bottom/>
      <diagonal style="thin">
        <color theme="0"/>
      </diagonal>
    </border>
    <border diagonalDown="1">
      <left/>
      <right style="thin">
        <color theme="0"/>
      </right>
      <top/>
      <bottom/>
      <diagonal style="thin">
        <color theme="0"/>
      </diagonal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 style="thin">
        <color indexed="9"/>
      </left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 style="dotted">
        <color indexed="9"/>
      </left>
      <right/>
      <top/>
      <bottom/>
      <diagonal/>
    </border>
    <border>
      <left style="dotted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dotted">
        <color indexed="9"/>
      </right>
      <top style="thin">
        <color indexed="9"/>
      </top>
      <bottom/>
      <diagonal/>
    </border>
    <border>
      <left style="dotted">
        <color indexed="9"/>
      </left>
      <right/>
      <top style="thin">
        <color indexed="9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/>
      <top/>
      <bottom style="dotted">
        <color theme="8" tint="-0.24994659260841701"/>
      </bottom>
      <diagonal/>
    </border>
    <border>
      <left/>
      <right/>
      <top style="thin">
        <color rgb="FF9AD2E6"/>
      </top>
      <bottom style="thin">
        <color theme="0" tint="-0.14996795556505021"/>
      </bottom>
      <diagonal/>
    </border>
    <border>
      <left style="thick">
        <color indexed="9"/>
      </left>
      <right/>
      <top style="thick">
        <color indexed="9"/>
      </top>
      <bottom style="thin">
        <color theme="0" tint="-0.24994659260841701"/>
      </bottom>
      <diagonal/>
    </border>
    <border>
      <left/>
      <right/>
      <top style="thick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8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ashed">
        <color indexed="9"/>
      </bottom>
      <diagonal/>
    </border>
    <border>
      <left style="dashed">
        <color indexed="9"/>
      </left>
      <right/>
      <top style="thin">
        <color indexed="9"/>
      </top>
      <bottom/>
      <diagonal/>
    </border>
    <border>
      <left/>
      <right/>
      <top style="dotted">
        <color theme="8" tint="-0.24994659260841701"/>
      </top>
      <bottom/>
      <diagonal/>
    </border>
    <border>
      <left style="hair">
        <color indexed="9"/>
      </left>
      <right style="thin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ck">
        <color indexed="9"/>
      </bottom>
      <diagonal/>
    </border>
    <border>
      <left/>
      <right/>
      <top/>
      <bottom style="thick">
        <color theme="0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2" fillId="0" borderId="0"/>
    <xf numFmtId="0" fontId="21" fillId="0" borderId="0"/>
    <xf numFmtId="0" fontId="21" fillId="4" borderId="53" applyNumberFormat="0" applyFont="0" applyAlignment="0" applyProtection="0"/>
    <xf numFmtId="0" fontId="3" fillId="0" borderId="0"/>
    <xf numFmtId="0" fontId="7" fillId="9" borderId="68">
      <alignment horizontal="left" vertical="center"/>
      <protection locked="0"/>
    </xf>
    <xf numFmtId="165" fontId="4" fillId="10" borderId="100">
      <alignment horizontal="left" vertical="center" indent="1"/>
    </xf>
    <xf numFmtId="0" fontId="14" fillId="8" borderId="99">
      <alignment vertical="center" wrapText="1"/>
    </xf>
    <xf numFmtId="0" fontId="1" fillId="0" borderId="0"/>
  </cellStyleXfs>
  <cellXfs count="480">
    <xf numFmtId="0" fontId="0" fillId="0" borderId="0" xfId="0"/>
    <xf numFmtId="0" fontId="0" fillId="0" borderId="0" xfId="0" applyProtection="1"/>
    <xf numFmtId="0" fontId="21" fillId="0" borderId="0" xfId="0" applyFont="1" applyProtection="1"/>
    <xf numFmtId="0" fontId="21" fillId="0" borderId="0" xfId="0" applyFont="1" applyAlignment="1" applyProtection="1">
      <alignment horizontal="left" indent="1"/>
    </xf>
    <xf numFmtId="0" fontId="7" fillId="9" borderId="68" xfId="7" applyFont="1" applyProtection="1">
      <alignment horizontal="left" vertical="center"/>
    </xf>
    <xf numFmtId="0" fontId="7" fillId="9" borderId="68" xfId="7" applyProtection="1">
      <alignment horizontal="left" vertical="center"/>
    </xf>
    <xf numFmtId="0" fontId="7" fillId="9" borderId="68" xfId="7" applyAlignment="1" applyProtection="1">
      <alignment horizontal="left" vertical="center" indent="1"/>
    </xf>
    <xf numFmtId="0" fontId="21" fillId="0" borderId="0" xfId="0" applyFont="1" applyAlignment="1" applyProtection="1">
      <alignment vertical="center"/>
    </xf>
    <xf numFmtId="0" fontId="7" fillId="9" borderId="68" xfId="0" applyFont="1" applyFill="1" applyBorder="1" applyAlignment="1" applyProtection="1">
      <alignment horizontal="left" vertical="center"/>
    </xf>
    <xf numFmtId="0" fontId="22" fillId="9" borderId="68" xfId="0" applyFont="1" applyFill="1" applyBorder="1" applyAlignment="1" applyProtection="1">
      <alignment horizontal="left" vertical="center" wrapText="1"/>
    </xf>
    <xf numFmtId="0" fontId="22" fillId="9" borderId="68" xfId="0" applyFont="1" applyFill="1" applyBorder="1" applyAlignment="1" applyProtection="1">
      <alignment horizontal="left" vertical="center" wrapText="1" indent="1"/>
    </xf>
    <xf numFmtId="165" fontId="23" fillId="10" borderId="101" xfId="6" applyNumberFormat="1" applyFont="1" applyFill="1" applyBorder="1" applyAlignment="1" applyProtection="1">
      <alignment horizontal="left" vertical="center" wrapText="1" indent="1"/>
    </xf>
    <xf numFmtId="0" fontId="23" fillId="0" borderId="0" xfId="0" applyFont="1" applyAlignment="1" applyProtection="1">
      <alignment wrapText="1"/>
    </xf>
    <xf numFmtId="0" fontId="23" fillId="0" borderId="0" xfId="0" applyFont="1" applyAlignment="1" applyProtection="1">
      <alignment horizontal="left" wrapText="1" indent="1"/>
    </xf>
    <xf numFmtId="0" fontId="23" fillId="0" borderId="0" xfId="0" applyFont="1" applyAlignment="1" applyProtection="1">
      <alignment horizontal="left" wrapText="1"/>
    </xf>
    <xf numFmtId="0" fontId="0" fillId="0" borderId="38" xfId="0" applyBorder="1" applyProtection="1"/>
    <xf numFmtId="0" fontId="23" fillId="0" borderId="103" xfId="0" applyFont="1" applyBorder="1" applyAlignment="1" applyProtection="1">
      <alignment horizontal="left" wrapText="1"/>
    </xf>
    <xf numFmtId="0" fontId="23" fillId="0" borderId="103" xfId="0" applyFont="1" applyBorder="1" applyAlignment="1" applyProtection="1">
      <alignment horizontal="left" wrapText="1" indent="1"/>
    </xf>
    <xf numFmtId="165" fontId="4" fillId="10" borderId="100" xfId="8" applyBorder="1" applyProtection="1">
      <alignment horizontal="left" vertical="center" indent="1"/>
    </xf>
    <xf numFmtId="165" fontId="4" fillId="10" borderId="101" xfId="8" applyBorder="1" applyProtection="1">
      <alignment horizontal="left" vertical="center" indent="1"/>
    </xf>
    <xf numFmtId="165" fontId="4" fillId="10" borderId="101" xfId="8" applyBorder="1" applyAlignment="1" applyProtection="1">
      <alignment horizontal="left" vertical="center" indent="2"/>
    </xf>
    <xf numFmtId="0" fontId="4" fillId="0" borderId="0" xfId="3" applyFont="1" applyProtection="1"/>
    <xf numFmtId="0" fontId="4" fillId="0" borderId="0" xfId="3" applyFont="1" applyAlignment="1" applyProtection="1">
      <alignment vertical="center"/>
    </xf>
    <xf numFmtId="17" fontId="4" fillId="0" borderId="0" xfId="3" applyNumberFormat="1" applyFont="1" applyFill="1" applyAlignment="1" applyProtection="1">
      <alignment vertical="center"/>
    </xf>
    <xf numFmtId="0" fontId="21" fillId="0" borderId="104" xfId="0" applyFont="1" applyBorder="1" applyAlignment="1" applyProtection="1">
      <alignment vertical="center"/>
    </xf>
    <xf numFmtId="0" fontId="21" fillId="0" borderId="104" xfId="0" applyFont="1" applyBorder="1" applyAlignment="1" applyProtection="1">
      <alignment horizontal="left" vertical="center" indent="1"/>
    </xf>
    <xf numFmtId="0" fontId="23" fillId="0" borderId="0" xfId="0" applyFont="1" applyProtection="1"/>
    <xf numFmtId="0" fontId="23" fillId="0" borderId="0" xfId="0" applyFont="1" applyAlignment="1" applyProtection="1">
      <alignment horizontal="left" indent="1"/>
    </xf>
    <xf numFmtId="0" fontId="7" fillId="11" borderId="102" xfId="7" applyFill="1" applyBorder="1" applyProtection="1">
      <alignment horizontal="left" vertical="center"/>
    </xf>
    <xf numFmtId="0" fontId="7" fillId="11" borderId="102" xfId="7" applyFill="1" applyBorder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7" fillId="9" borderId="68" xfId="0" applyFont="1" applyFill="1" applyBorder="1" applyAlignment="1" applyProtection="1">
      <alignment horizontal="left" vertical="center" indent="1"/>
    </xf>
    <xf numFmtId="165" fontId="23" fillId="10" borderId="100" xfId="6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Protection="1"/>
    <xf numFmtId="0" fontId="34" fillId="0" borderId="0" xfId="0" applyFont="1" applyAlignment="1" applyProtection="1"/>
    <xf numFmtId="165" fontId="23" fillId="10" borderId="110" xfId="6" applyNumberFormat="1" applyFont="1" applyFill="1" applyBorder="1" applyAlignment="1" applyProtection="1">
      <alignment horizontal="left" vertical="center" wrapText="1" indent="1"/>
    </xf>
    <xf numFmtId="165" fontId="23" fillId="10" borderId="0" xfId="6" applyNumberFormat="1" applyFont="1" applyFill="1" applyBorder="1" applyAlignment="1" applyProtection="1">
      <alignment horizontal="left" vertical="center" wrapText="1" indent="1"/>
    </xf>
    <xf numFmtId="165" fontId="23" fillId="10" borderId="0" xfId="6" applyNumberFormat="1" applyFont="1" applyFill="1" applyBorder="1" applyAlignment="1" applyProtection="1">
      <alignment horizontal="justify" vertical="distributed" wrapText="1"/>
    </xf>
    <xf numFmtId="165" fontId="23" fillId="10" borderId="111" xfId="6" applyNumberFormat="1" applyFont="1" applyFill="1" applyBorder="1" applyAlignment="1" applyProtection="1">
      <alignment horizontal="left" vertical="center" wrapText="1" indent="1"/>
    </xf>
    <xf numFmtId="0" fontId="4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3" fontId="6" fillId="0" borderId="0" xfId="1" applyNumberFormat="1" applyFont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3" fontId="4" fillId="0" borderId="0" xfId="1" applyNumberFormat="1" applyFont="1" applyAlignment="1" applyProtection="1">
      <alignment vertical="center"/>
    </xf>
    <xf numFmtId="9" fontId="4" fillId="0" borderId="0" xfId="1" applyNumberFormat="1" applyFont="1" applyBorder="1" applyAlignment="1" applyProtection="1">
      <alignment vertical="center"/>
    </xf>
    <xf numFmtId="9" fontId="4" fillId="0" borderId="0" xfId="1" applyNumberFormat="1" applyFont="1" applyAlignment="1" applyProtection="1">
      <alignment vertical="center"/>
    </xf>
    <xf numFmtId="3" fontId="7" fillId="2" borderId="3" xfId="2" applyNumberFormat="1" applyFont="1" applyFill="1" applyBorder="1" applyAlignment="1" applyProtection="1">
      <alignment horizontal="center" vertical="center"/>
    </xf>
    <xf numFmtId="3" fontId="7" fillId="2" borderId="4" xfId="2" applyNumberFormat="1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center" vertical="center"/>
    </xf>
    <xf numFmtId="0" fontId="11" fillId="2" borderId="2" xfId="2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 applyProtection="1">
      <alignment horizontal="center" vertical="center"/>
    </xf>
    <xf numFmtId="3" fontId="11" fillId="2" borderId="11" xfId="2" applyNumberFormat="1" applyFont="1" applyFill="1" applyBorder="1" applyAlignment="1" applyProtection="1">
      <alignment horizontal="center" vertical="center"/>
    </xf>
    <xf numFmtId="3" fontId="11" fillId="2" borderId="12" xfId="2" applyNumberFormat="1" applyFont="1" applyFill="1" applyBorder="1" applyAlignment="1" applyProtection="1">
      <alignment horizontal="center" vertical="center"/>
    </xf>
    <xf numFmtId="3" fontId="11" fillId="2" borderId="3" xfId="2" applyNumberFormat="1" applyFont="1" applyFill="1" applyBorder="1" applyAlignment="1" applyProtection="1">
      <alignment horizontal="center" vertical="center"/>
    </xf>
    <xf numFmtId="3" fontId="11" fillId="2" borderId="4" xfId="2" applyNumberFormat="1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0" fontId="11" fillId="2" borderId="4" xfId="2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3" fontId="4" fillId="0" borderId="14" xfId="1" applyNumberFormat="1" applyFont="1" applyFill="1" applyBorder="1" applyAlignment="1" applyProtection="1">
      <alignment horizontal="right" vertical="center" indent="1"/>
    </xf>
    <xf numFmtId="164" fontId="12" fillId="0" borderId="15" xfId="1" applyNumberFormat="1" applyFont="1" applyFill="1" applyBorder="1" applyAlignment="1" applyProtection="1">
      <alignment horizontal="right" vertical="center" indent="1"/>
    </xf>
    <xf numFmtId="3" fontId="4" fillId="0" borderId="16" xfId="1" applyNumberFormat="1" applyFont="1" applyFill="1" applyBorder="1" applyAlignment="1" applyProtection="1">
      <alignment horizontal="right" vertical="center" indent="1"/>
    </xf>
    <xf numFmtId="3" fontId="4" fillId="0" borderId="17" xfId="1" quotePrefix="1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Protection="1"/>
    <xf numFmtId="3" fontId="4" fillId="0" borderId="18" xfId="1" applyNumberFormat="1" applyFont="1" applyFill="1" applyBorder="1" applyAlignment="1" applyProtection="1">
      <alignment horizontal="right" vertical="center" indent="1"/>
    </xf>
    <xf numFmtId="3" fontId="4" fillId="0" borderId="19" xfId="1" quotePrefix="1" applyNumberFormat="1" applyFont="1" applyFill="1" applyBorder="1" applyAlignment="1" applyProtection="1">
      <alignment horizontal="right" vertical="center" indent="1"/>
    </xf>
    <xf numFmtId="164" fontId="12" fillId="0" borderId="18" xfId="1" applyNumberFormat="1" applyFont="1" applyFill="1" applyBorder="1" applyAlignment="1" applyProtection="1">
      <alignment horizontal="right" vertical="center" indent="1"/>
    </xf>
    <xf numFmtId="164" fontId="12" fillId="0" borderId="16" xfId="1" applyNumberFormat="1" applyFont="1" applyFill="1" applyBorder="1" applyAlignment="1" applyProtection="1">
      <alignment horizontal="right" vertical="center" indent="1"/>
    </xf>
    <xf numFmtId="9" fontId="12" fillId="0" borderId="19" xfId="1" quotePrefix="1" applyNumberFormat="1" applyFont="1" applyFill="1" applyBorder="1" applyAlignment="1" applyProtection="1">
      <alignment horizontal="right" vertical="center" indent="1"/>
    </xf>
    <xf numFmtId="3" fontId="4" fillId="0" borderId="21" xfId="1" applyNumberFormat="1" applyFont="1" applyFill="1" applyBorder="1" applyAlignment="1" applyProtection="1">
      <alignment horizontal="right" vertical="center" indent="1"/>
    </xf>
    <xf numFmtId="164" fontId="12" fillId="0" borderId="22" xfId="1" applyNumberFormat="1" applyFont="1" applyFill="1" applyBorder="1" applyAlignment="1" applyProtection="1">
      <alignment horizontal="right" vertical="center" indent="1"/>
    </xf>
    <xf numFmtId="3" fontId="4" fillId="0" borderId="22" xfId="1" applyNumberFormat="1" applyFont="1" applyFill="1" applyBorder="1" applyAlignment="1" applyProtection="1">
      <alignment horizontal="right" vertical="center" indent="1"/>
    </xf>
    <xf numFmtId="3" fontId="4" fillId="0" borderId="23" xfId="1" applyNumberFormat="1" applyFont="1" applyFill="1" applyBorder="1" applyAlignment="1" applyProtection="1">
      <alignment horizontal="right" vertical="center" indent="1"/>
    </xf>
    <xf numFmtId="164" fontId="12" fillId="0" borderId="21" xfId="1" applyNumberFormat="1" applyFont="1" applyFill="1" applyBorder="1" applyAlignment="1" applyProtection="1">
      <alignment horizontal="right" vertical="center" indent="1"/>
    </xf>
    <xf numFmtId="9" fontId="12" fillId="0" borderId="23" xfId="1" applyNumberFormat="1" applyFont="1" applyFill="1" applyBorder="1" applyAlignment="1" applyProtection="1">
      <alignment horizontal="right" vertical="center" indent="1"/>
    </xf>
    <xf numFmtId="164" fontId="12" fillId="0" borderId="23" xfId="1" applyNumberFormat="1" applyFont="1" applyFill="1" applyBorder="1" applyAlignment="1" applyProtection="1">
      <alignment horizontal="right" vertical="center" indent="1"/>
    </xf>
    <xf numFmtId="3" fontId="4" fillId="0" borderId="22" xfId="1" quotePrefix="1" applyNumberFormat="1" applyFont="1" applyFill="1" applyBorder="1" applyAlignment="1" applyProtection="1">
      <alignment horizontal="right" vertical="center" indent="1"/>
    </xf>
    <xf numFmtId="3" fontId="14" fillId="3" borderId="25" xfId="1" applyNumberFormat="1" applyFont="1" applyFill="1" applyBorder="1" applyAlignment="1" applyProtection="1">
      <alignment horizontal="right" vertical="center" indent="1"/>
    </xf>
    <xf numFmtId="3" fontId="15" fillId="3" borderId="26" xfId="1" applyNumberFormat="1" applyFont="1" applyFill="1" applyBorder="1" applyAlignment="1" applyProtection="1">
      <alignment horizontal="right" vertical="center" indent="1"/>
    </xf>
    <xf numFmtId="3" fontId="7" fillId="3" borderId="27" xfId="1" quotePrefix="1" applyNumberFormat="1" applyFont="1" applyFill="1" applyBorder="1" applyAlignment="1" applyProtection="1">
      <alignment horizontal="right" vertical="center" indent="1"/>
    </xf>
    <xf numFmtId="3" fontId="7" fillId="3" borderId="25" xfId="1" applyNumberFormat="1" applyFont="1" applyFill="1" applyBorder="1" applyAlignment="1" applyProtection="1">
      <alignment horizontal="right" vertical="center" indent="1"/>
    </xf>
    <xf numFmtId="3" fontId="16" fillId="3" borderId="27" xfId="1" applyNumberFormat="1" applyFont="1" applyFill="1" applyBorder="1" applyAlignment="1" applyProtection="1">
      <alignment horizontal="right" vertical="center" indent="1"/>
    </xf>
    <xf numFmtId="3" fontId="16" fillId="3" borderId="25" xfId="1" applyNumberFormat="1" applyFont="1" applyFill="1" applyBorder="1" applyAlignment="1" applyProtection="1">
      <alignment horizontal="right" vertical="center" indent="1"/>
    </xf>
    <xf numFmtId="164" fontId="15" fillId="3" borderId="25" xfId="1" applyNumberFormat="1" applyFont="1" applyFill="1" applyBorder="1" applyAlignment="1" applyProtection="1">
      <alignment horizontal="right" vertical="center" indent="1"/>
    </xf>
    <xf numFmtId="9" fontId="17" fillId="3" borderId="27" xfId="1" applyNumberFormat="1" applyFont="1" applyFill="1" applyBorder="1" applyAlignment="1" applyProtection="1">
      <alignment horizontal="right" vertical="center" indent="1"/>
    </xf>
    <xf numFmtId="9" fontId="17" fillId="3" borderId="25" xfId="1" applyNumberFormat="1" applyFont="1" applyFill="1" applyBorder="1" applyAlignment="1" applyProtection="1">
      <alignment horizontal="right" vertical="center" indent="1"/>
    </xf>
    <xf numFmtId="0" fontId="13" fillId="0" borderId="0" xfId="1" applyFont="1" applyFill="1" applyBorder="1" applyAlignment="1" applyProtection="1">
      <alignment vertical="center"/>
    </xf>
    <xf numFmtId="0" fontId="25" fillId="0" borderId="0" xfId="1" applyFont="1" applyAlignment="1" applyProtection="1">
      <alignment vertical="center"/>
    </xf>
    <xf numFmtId="0" fontId="18" fillId="0" borderId="0" xfId="1" applyFont="1" applyBorder="1" applyProtection="1"/>
    <xf numFmtId="0" fontId="24" fillId="0" borderId="0" xfId="1" applyFont="1" applyProtection="1"/>
    <xf numFmtId="0" fontId="4" fillId="0" borderId="0" xfId="1" applyFont="1" applyFill="1" applyAlignment="1" applyProtection="1">
      <alignment vertical="center"/>
    </xf>
    <xf numFmtId="0" fontId="13" fillId="0" borderId="0" xfId="1" applyFont="1" applyAlignment="1" applyProtection="1">
      <alignment vertical="center"/>
    </xf>
    <xf numFmtId="3" fontId="6" fillId="0" borderId="0" xfId="1" applyNumberFormat="1" applyFont="1" applyAlignment="1" applyProtection="1">
      <alignment horizontal="center" vertical="center"/>
    </xf>
    <xf numFmtId="0" fontId="18" fillId="0" borderId="0" xfId="1" applyFont="1" applyProtection="1"/>
    <xf numFmtId="0" fontId="11" fillId="2" borderId="5" xfId="2" applyFont="1" applyFill="1" applyBorder="1" applyAlignment="1" applyProtection="1">
      <alignment horizontal="center" vertical="center"/>
    </xf>
    <xf numFmtId="3" fontId="11" fillId="2" borderId="107" xfId="2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 applyProtection="1">
      <alignment horizontal="right" vertical="center" indent="1"/>
    </xf>
    <xf numFmtId="1" fontId="4" fillId="0" borderId="23" xfId="1" applyNumberFormat="1" applyFont="1" applyFill="1" applyBorder="1" applyAlignment="1" applyProtection="1">
      <alignment horizontal="right" vertical="center" indent="1"/>
    </xf>
    <xf numFmtId="3" fontId="14" fillId="3" borderId="0" xfId="1" applyNumberFormat="1" applyFont="1" applyFill="1" applyBorder="1" applyAlignment="1" applyProtection="1">
      <alignment horizontal="right" vertical="center" indent="1"/>
    </xf>
    <xf numFmtId="3" fontId="15" fillId="3" borderId="109" xfId="1" applyNumberFormat="1" applyFont="1" applyFill="1" applyBorder="1" applyAlignment="1" applyProtection="1">
      <alignment horizontal="right" vertical="center" indent="1"/>
    </xf>
    <xf numFmtId="3" fontId="7" fillId="3" borderId="49" xfId="1" quotePrefix="1" applyNumberFormat="1" applyFont="1" applyFill="1" applyBorder="1" applyAlignment="1" applyProtection="1">
      <alignment horizontal="right" vertical="center" indent="1"/>
    </xf>
    <xf numFmtId="3" fontId="7" fillId="3" borderId="0" xfId="1" applyNumberFormat="1" applyFont="1" applyFill="1" applyBorder="1" applyAlignment="1" applyProtection="1">
      <alignment horizontal="right" vertical="center" indent="1"/>
    </xf>
    <xf numFmtId="0" fontId="29" fillId="0" borderId="0" xfId="1" applyFont="1" applyAlignment="1" applyProtection="1">
      <alignment horizontal="left" vertical="center" indent="1"/>
    </xf>
    <xf numFmtId="3" fontId="0" fillId="0" borderId="0" xfId="0" applyNumberFormat="1" applyProtection="1"/>
    <xf numFmtId="0" fontId="34" fillId="0" borderId="0" xfId="0" applyFont="1" applyProtection="1"/>
    <xf numFmtId="0" fontId="19" fillId="0" borderId="0" xfId="1" applyFont="1" applyFill="1" applyAlignment="1" applyProtection="1">
      <alignment vertical="center"/>
    </xf>
    <xf numFmtId="0" fontId="2" fillId="0" borderId="0" xfId="3" applyProtection="1"/>
    <xf numFmtId="0" fontId="19" fillId="0" borderId="0" xfId="1" applyFont="1" applyFill="1" applyAlignment="1" applyProtection="1">
      <alignment horizontal="left" vertical="center"/>
    </xf>
    <xf numFmtId="4" fontId="7" fillId="2" borderId="4" xfId="2" applyNumberFormat="1" applyFont="1" applyFill="1" applyBorder="1" applyAlignment="1" applyProtection="1">
      <alignment horizontal="center" vertical="center"/>
    </xf>
    <xf numFmtId="3" fontId="4" fillId="0" borderId="14" xfId="1" applyNumberFormat="1" applyFont="1" applyFill="1" applyBorder="1" applyAlignment="1" applyProtection="1">
      <alignment horizontal="left" vertical="center" indent="1"/>
    </xf>
    <xf numFmtId="4" fontId="4" fillId="0" borderId="14" xfId="1" applyNumberFormat="1" applyFont="1" applyFill="1" applyBorder="1" applyAlignment="1" applyProtection="1">
      <alignment horizontal="right" vertical="center" indent="1"/>
    </xf>
    <xf numFmtId="3" fontId="14" fillId="3" borderId="27" xfId="1" applyNumberFormat="1" applyFont="1" applyFill="1" applyBorder="1" applyAlignment="1" applyProtection="1">
      <alignment horizontal="right" vertical="center" indent="1"/>
    </xf>
    <xf numFmtId="4" fontId="14" fillId="3" borderId="25" xfId="1" applyNumberFormat="1" applyFont="1" applyFill="1" applyBorder="1" applyAlignment="1" applyProtection="1">
      <alignment horizontal="right" vertical="center" indent="1"/>
    </xf>
    <xf numFmtId="3" fontId="14" fillId="3" borderId="28" xfId="1" applyNumberFormat="1" applyFont="1" applyFill="1" applyBorder="1" applyAlignment="1" applyProtection="1">
      <alignment horizontal="right" vertical="center" indent="1"/>
    </xf>
    <xf numFmtId="3" fontId="14" fillId="3" borderId="33" xfId="1" applyNumberFormat="1" applyFont="1" applyFill="1" applyBorder="1" applyAlignment="1" applyProtection="1">
      <alignment horizontal="right" vertical="center" indent="1"/>
    </xf>
    <xf numFmtId="4" fontId="14" fillId="3" borderId="32" xfId="1" applyNumberFormat="1" applyFont="1" applyFill="1" applyBorder="1" applyAlignment="1" applyProtection="1">
      <alignment horizontal="right" vertical="center" indent="1"/>
    </xf>
    <xf numFmtId="4" fontId="14" fillId="3" borderId="27" xfId="1" applyNumberFormat="1" applyFont="1" applyFill="1" applyBorder="1" applyAlignment="1" applyProtection="1">
      <alignment horizontal="right" vertical="center" indent="1"/>
    </xf>
    <xf numFmtId="0" fontId="2" fillId="0" borderId="0" xfId="3" applyAlignment="1" applyProtection="1">
      <alignment wrapText="1"/>
    </xf>
    <xf numFmtId="0" fontId="2" fillId="0" borderId="0" xfId="3" applyAlignment="1" applyProtection="1">
      <alignment horizontal="left"/>
    </xf>
    <xf numFmtId="3" fontId="2" fillId="0" borderId="0" xfId="3" applyNumberFormat="1" applyProtection="1"/>
    <xf numFmtId="4" fontId="2" fillId="0" borderId="0" xfId="3" applyNumberFormat="1" applyProtection="1"/>
    <xf numFmtId="0" fontId="5" fillId="0" borderId="0" xfId="1" applyFont="1" applyFill="1" applyAlignment="1" applyProtection="1">
      <alignment vertical="center"/>
    </xf>
    <xf numFmtId="1" fontId="7" fillId="2" borderId="105" xfId="2" applyNumberFormat="1" applyFont="1" applyFill="1" applyBorder="1" applyAlignment="1" applyProtection="1">
      <alignment horizontal="center" vertical="center"/>
    </xf>
    <xf numFmtId="4" fontId="7" fillId="2" borderId="41" xfId="2" applyNumberFormat="1" applyFont="1" applyFill="1" applyBorder="1" applyAlignment="1" applyProtection="1">
      <alignment horizontal="center" vertical="center"/>
    </xf>
    <xf numFmtId="3" fontId="4" fillId="0" borderId="40" xfId="1" applyNumberFormat="1" applyFont="1" applyFill="1" applyBorder="1" applyAlignment="1" applyProtection="1">
      <alignment horizontal="right" vertical="center" indent="1"/>
    </xf>
    <xf numFmtId="3" fontId="4" fillId="0" borderId="73" xfId="1" applyNumberFormat="1" applyFont="1" applyFill="1" applyBorder="1" applyAlignment="1" applyProtection="1">
      <alignment horizontal="right" vertical="center" indent="1"/>
    </xf>
    <xf numFmtId="4" fontId="4" fillId="0" borderId="56" xfId="1" applyNumberFormat="1" applyFont="1" applyFill="1" applyBorder="1" applyAlignment="1" applyProtection="1">
      <alignment horizontal="right" vertical="center" indent="1"/>
    </xf>
    <xf numFmtId="4" fontId="14" fillId="3" borderId="54" xfId="1" applyNumberFormat="1" applyFont="1" applyFill="1" applyBorder="1" applyAlignment="1" applyProtection="1">
      <alignment horizontal="right" vertical="center" indent="1"/>
    </xf>
    <xf numFmtId="4" fontId="14" fillId="3" borderId="52" xfId="1" applyNumberFormat="1" applyFont="1" applyFill="1" applyBorder="1" applyAlignment="1" applyProtection="1">
      <alignment horizontal="right" vertical="center" indent="1"/>
    </xf>
    <xf numFmtId="4" fontId="14" fillId="3" borderId="66" xfId="1" applyNumberFormat="1" applyFont="1" applyFill="1" applyBorder="1" applyAlignment="1" applyProtection="1">
      <alignment horizontal="right" vertical="center" indent="1"/>
    </xf>
    <xf numFmtId="4" fontId="14" fillId="3" borderId="55" xfId="1" applyNumberFormat="1" applyFont="1" applyFill="1" applyBorder="1" applyAlignment="1" applyProtection="1">
      <alignment horizontal="right" vertical="center" indent="1"/>
    </xf>
    <xf numFmtId="4" fontId="7" fillId="2" borderId="45" xfId="2" applyNumberFormat="1" applyFont="1" applyFill="1" applyBorder="1" applyAlignment="1" applyProtection="1">
      <alignment horizontal="center" vertical="center"/>
    </xf>
    <xf numFmtId="4" fontId="14" fillId="3" borderId="58" xfId="1" applyNumberFormat="1" applyFont="1" applyFill="1" applyBorder="1" applyAlignment="1" applyProtection="1">
      <alignment horizontal="right" vertical="center" indent="1"/>
    </xf>
    <xf numFmtId="0" fontId="7" fillId="3" borderId="59" xfId="1" applyFont="1" applyFill="1" applyBorder="1" applyAlignment="1" applyProtection="1">
      <alignment horizontal="center" vertical="center" wrapText="1"/>
    </xf>
    <xf numFmtId="3" fontId="14" fillId="3" borderId="60" xfId="1" applyNumberFormat="1" applyFont="1" applyFill="1" applyBorder="1" applyAlignment="1" applyProtection="1">
      <alignment horizontal="right" vertical="center" indent="1"/>
    </xf>
    <xf numFmtId="3" fontId="14" fillId="3" borderId="3" xfId="1" applyNumberFormat="1" applyFont="1" applyFill="1" applyBorder="1" applyAlignment="1" applyProtection="1">
      <alignment horizontal="right" vertical="center" indent="1"/>
    </xf>
    <xf numFmtId="4" fontId="14" fillId="3" borderId="60" xfId="1" applyNumberFormat="1" applyFont="1" applyFill="1" applyBorder="1" applyAlignment="1" applyProtection="1">
      <alignment horizontal="right" vertical="center" indent="1"/>
    </xf>
    <xf numFmtId="3" fontId="14" fillId="3" borderId="61" xfId="1" applyNumberFormat="1" applyFont="1" applyFill="1" applyBorder="1" applyAlignment="1" applyProtection="1">
      <alignment horizontal="right" vertical="center" indent="1"/>
    </xf>
    <xf numFmtId="3" fontId="14" fillId="3" borderId="62" xfId="1" applyNumberFormat="1" applyFont="1" applyFill="1" applyBorder="1" applyAlignment="1" applyProtection="1">
      <alignment horizontal="right" vertical="center" indent="1"/>
    </xf>
    <xf numFmtId="4" fontId="14" fillId="3" borderId="61" xfId="1" applyNumberFormat="1" applyFont="1" applyFill="1" applyBorder="1" applyAlignment="1" applyProtection="1">
      <alignment horizontal="right" vertical="center" indent="1"/>
    </xf>
    <xf numFmtId="3" fontId="14" fillId="3" borderId="1" xfId="1" applyNumberFormat="1" applyFont="1" applyFill="1" applyBorder="1" applyAlignment="1" applyProtection="1">
      <alignment horizontal="right" vertical="center" indent="1"/>
    </xf>
    <xf numFmtId="3" fontId="14" fillId="3" borderId="90" xfId="1" applyNumberFormat="1" applyFont="1" applyFill="1" applyBorder="1" applyAlignment="1" applyProtection="1">
      <alignment horizontal="right" vertical="center" indent="1"/>
    </xf>
    <xf numFmtId="4" fontId="14" fillId="3" borderId="1" xfId="1" applyNumberFormat="1" applyFont="1" applyFill="1" applyBorder="1" applyAlignment="1" applyProtection="1">
      <alignment horizontal="right" vertical="center" indent="1"/>
    </xf>
    <xf numFmtId="4" fontId="4" fillId="0" borderId="94" xfId="1" applyNumberFormat="1" applyFont="1" applyFill="1" applyBorder="1" applyAlignment="1" applyProtection="1">
      <alignment horizontal="right" vertical="center" indent="1"/>
    </xf>
    <xf numFmtId="3" fontId="4" fillId="0" borderId="95" xfId="1" applyNumberFormat="1" applyFont="1" applyFill="1" applyBorder="1" applyAlignment="1" applyProtection="1">
      <alignment horizontal="right" vertical="center" indent="1"/>
    </xf>
    <xf numFmtId="4" fontId="4" fillId="0" borderId="96" xfId="1" applyNumberFormat="1" applyFont="1" applyFill="1" applyBorder="1" applyAlignment="1" applyProtection="1">
      <alignment horizontal="right" vertical="center" indent="1"/>
    </xf>
    <xf numFmtId="3" fontId="14" fillId="3" borderId="46" xfId="1" applyNumberFormat="1" applyFont="1" applyFill="1" applyBorder="1" applyAlignment="1" applyProtection="1">
      <alignment horizontal="right" vertical="center" indent="1"/>
    </xf>
    <xf numFmtId="3" fontId="14" fillId="3" borderId="91" xfId="1" applyNumberFormat="1" applyFont="1" applyFill="1" applyBorder="1" applyAlignment="1" applyProtection="1">
      <alignment horizontal="right" vertical="center" indent="1"/>
    </xf>
    <xf numFmtId="4" fontId="14" fillId="3" borderId="37" xfId="1" applyNumberFormat="1" applyFont="1" applyFill="1" applyBorder="1" applyAlignment="1" applyProtection="1">
      <alignment horizontal="right" vertical="center" indent="1"/>
    </xf>
    <xf numFmtId="3" fontId="14" fillId="3" borderId="9" xfId="1" applyNumberFormat="1" applyFont="1" applyFill="1" applyBorder="1" applyAlignment="1" applyProtection="1">
      <alignment horizontal="right" vertical="center" indent="1"/>
    </xf>
    <xf numFmtId="4" fontId="14" fillId="3" borderId="4" xfId="1" applyNumberFormat="1" applyFont="1" applyFill="1" applyBorder="1" applyAlignment="1" applyProtection="1">
      <alignment horizontal="right" vertical="center" indent="1"/>
    </xf>
    <xf numFmtId="4" fontId="14" fillId="3" borderId="63" xfId="1" applyNumberFormat="1" applyFont="1" applyFill="1" applyBorder="1" applyAlignment="1" applyProtection="1">
      <alignment horizontal="right" vertical="center" indent="1"/>
    </xf>
    <xf numFmtId="0" fontId="2" fillId="0" borderId="0" xfId="3" applyAlignment="1" applyProtection="1"/>
    <xf numFmtId="1" fontId="2" fillId="0" borderId="0" xfId="3" applyNumberFormat="1" applyProtection="1"/>
    <xf numFmtId="3" fontId="4" fillId="0" borderId="56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Alignment="1" applyProtection="1">
      <alignment vertical="center" wrapText="1"/>
    </xf>
    <xf numFmtId="3" fontId="4" fillId="0" borderId="40" xfId="1" applyNumberFormat="1" applyFont="1" applyFill="1" applyBorder="1" applyAlignment="1" applyProtection="1">
      <alignment horizontal="left" vertical="center" indent="1"/>
    </xf>
    <xf numFmtId="4" fontId="4" fillId="0" borderId="40" xfId="1" applyNumberFormat="1" applyFont="1" applyFill="1" applyBorder="1" applyAlignment="1" applyProtection="1">
      <alignment horizontal="right" vertical="center" indent="1"/>
    </xf>
    <xf numFmtId="4" fontId="14" fillId="3" borderId="0" xfId="1" applyNumberFormat="1" applyFont="1" applyFill="1" applyBorder="1" applyAlignment="1" applyProtection="1">
      <alignment horizontal="right" vertical="center" indent="1"/>
    </xf>
    <xf numFmtId="4" fontId="2" fillId="0" borderId="0" xfId="3" applyNumberFormat="1" applyAlignment="1" applyProtection="1">
      <alignment horizontal="right"/>
    </xf>
    <xf numFmtId="3" fontId="7" fillId="2" borderId="41" xfId="2" applyNumberFormat="1" applyFont="1" applyFill="1" applyBorder="1" applyAlignment="1" applyProtection="1">
      <alignment horizontal="center" vertical="center"/>
    </xf>
    <xf numFmtId="0" fontId="20" fillId="0" borderId="0" xfId="1" applyFont="1" applyFill="1" applyAlignment="1" applyProtection="1">
      <alignment vertical="center"/>
    </xf>
    <xf numFmtId="0" fontId="4" fillId="0" borderId="42" xfId="1" applyFont="1" applyFill="1" applyBorder="1" applyAlignment="1" applyProtection="1">
      <alignment horizontal="right" vertical="center" wrapText="1" indent="1"/>
    </xf>
    <xf numFmtId="3" fontId="4" fillId="0" borderId="43" xfId="1" applyNumberFormat="1" applyFont="1" applyFill="1" applyBorder="1" applyAlignment="1" applyProtection="1">
      <alignment horizontal="right" vertical="center" indent="1"/>
    </xf>
    <xf numFmtId="4" fontId="4" fillId="0" borderId="43" xfId="1" applyNumberFormat="1" applyFont="1" applyFill="1" applyBorder="1" applyAlignment="1" applyProtection="1">
      <alignment horizontal="right" vertical="center" indent="1"/>
    </xf>
    <xf numFmtId="3" fontId="4" fillId="0" borderId="17" xfId="1" applyNumberFormat="1" applyFont="1" applyFill="1" applyBorder="1" applyAlignment="1" applyProtection="1">
      <alignment horizontal="right" vertical="center" indent="1"/>
    </xf>
    <xf numFmtId="0" fontId="4" fillId="0" borderId="21" xfId="1" applyFont="1" applyFill="1" applyBorder="1" applyAlignment="1" applyProtection="1">
      <alignment horizontal="right" vertical="center" wrapText="1" indent="1"/>
    </xf>
    <xf numFmtId="4" fontId="4" fillId="0" borderId="22" xfId="1" applyNumberFormat="1" applyFont="1" applyFill="1" applyBorder="1" applyAlignment="1" applyProtection="1">
      <alignment horizontal="right" vertical="center" indent="1"/>
    </xf>
    <xf numFmtId="3" fontId="4" fillId="0" borderId="20" xfId="1" applyNumberFormat="1" applyFont="1" applyFill="1" applyBorder="1" applyAlignment="1" applyProtection="1">
      <alignment horizontal="right" vertical="center" indent="1"/>
    </xf>
    <xf numFmtId="0" fontId="4" fillId="0" borderId="0" xfId="1" applyFont="1" applyAlignment="1" applyProtection="1">
      <alignment horizontal="right" vertical="center"/>
    </xf>
    <xf numFmtId="0" fontId="26" fillId="0" borderId="0" xfId="3" applyFont="1" applyProtection="1"/>
    <xf numFmtId="0" fontId="26" fillId="0" borderId="0" xfId="3" applyFont="1" applyAlignment="1" applyProtection="1"/>
    <xf numFmtId="1" fontId="7" fillId="2" borderId="68" xfId="2" applyNumberFormat="1" applyFont="1" applyFill="1" applyBorder="1" applyAlignment="1" applyProtection="1">
      <alignment vertical="center"/>
    </xf>
    <xf numFmtId="3" fontId="7" fillId="2" borderId="44" xfId="2" applyNumberFormat="1" applyFont="1" applyFill="1" applyBorder="1" applyAlignment="1" applyProtection="1">
      <alignment horizontal="center" vertical="center"/>
    </xf>
    <xf numFmtId="3" fontId="7" fillId="2" borderId="39" xfId="2" applyNumberFormat="1" applyFont="1" applyFill="1" applyBorder="1" applyAlignment="1" applyProtection="1">
      <alignment horizontal="center" vertical="center"/>
    </xf>
    <xf numFmtId="4" fontId="4" fillId="0" borderId="14" xfId="1" applyNumberFormat="1" applyFont="1" applyFill="1" applyBorder="1" applyAlignment="1" applyProtection="1">
      <alignment horizontal="left" vertical="center" indent="1"/>
    </xf>
    <xf numFmtId="164" fontId="4" fillId="0" borderId="40" xfId="1" applyNumberFormat="1" applyFont="1" applyFill="1" applyBorder="1" applyAlignment="1" applyProtection="1">
      <alignment horizontal="right" vertical="center" indent="1"/>
    </xf>
    <xf numFmtId="164" fontId="4" fillId="0" borderId="17" xfId="1" applyNumberFormat="1" applyFont="1" applyFill="1" applyBorder="1" applyAlignment="1" applyProtection="1">
      <alignment horizontal="right" vertical="center" indent="1"/>
    </xf>
    <xf numFmtId="0" fontId="7" fillId="3" borderId="0" xfId="1" applyFont="1" applyFill="1" applyBorder="1" applyAlignment="1" applyProtection="1">
      <alignment vertical="center" wrapText="1"/>
    </xf>
    <xf numFmtId="3" fontId="7" fillId="3" borderId="30" xfId="1" applyNumberFormat="1" applyFont="1" applyFill="1" applyBorder="1" applyAlignment="1" applyProtection="1">
      <alignment horizontal="right" vertical="center" wrapText="1" indent="1"/>
    </xf>
    <xf numFmtId="9" fontId="14" fillId="3" borderId="0" xfId="1" applyNumberFormat="1" applyFont="1" applyFill="1" applyBorder="1" applyAlignment="1" applyProtection="1">
      <alignment horizontal="right" vertical="center" indent="1"/>
    </xf>
    <xf numFmtId="164" fontId="14" fillId="3" borderId="69" xfId="1" applyNumberFormat="1" applyFont="1" applyFill="1" applyBorder="1" applyAlignment="1" applyProtection="1">
      <alignment horizontal="right" vertical="center" indent="1"/>
    </xf>
    <xf numFmtId="3" fontId="7" fillId="2" borderId="31" xfId="2" applyNumberFormat="1" applyFont="1" applyFill="1" applyBorder="1" applyAlignment="1" applyProtection="1">
      <alignment horizontal="center" vertical="center"/>
    </xf>
    <xf numFmtId="3" fontId="7" fillId="2" borderId="65" xfId="2" applyNumberFormat="1" applyFont="1" applyFill="1" applyBorder="1" applyAlignment="1" applyProtection="1">
      <alignment horizontal="center" vertical="center"/>
    </xf>
    <xf numFmtId="9" fontId="4" fillId="0" borderId="14" xfId="1" applyNumberFormat="1" applyFont="1" applyFill="1" applyBorder="1" applyAlignment="1" applyProtection="1">
      <alignment horizontal="left" vertical="center" indent="1"/>
    </xf>
    <xf numFmtId="0" fontId="22" fillId="2" borderId="35" xfId="2" applyFont="1" applyFill="1" applyBorder="1" applyAlignment="1" applyProtection="1">
      <alignment horizontal="center" vertical="center"/>
    </xf>
    <xf numFmtId="0" fontId="22" fillId="2" borderId="71" xfId="2" applyFont="1" applyFill="1" applyBorder="1" applyAlignment="1" applyProtection="1">
      <alignment horizontal="center" vertical="center"/>
    </xf>
    <xf numFmtId="9" fontId="4" fillId="0" borderId="40" xfId="1" applyNumberFormat="1" applyFont="1" applyFill="1" applyBorder="1" applyAlignment="1" applyProtection="1">
      <alignment horizontal="right" vertical="center" indent="1"/>
    </xf>
    <xf numFmtId="164" fontId="14" fillId="3" borderId="70" xfId="1" applyNumberFormat="1" applyFont="1" applyFill="1" applyBorder="1" applyAlignment="1" applyProtection="1">
      <alignment horizontal="right" vertical="center" indent="1"/>
    </xf>
    <xf numFmtId="0" fontId="22" fillId="2" borderId="50" xfId="2" applyFont="1" applyFill="1" applyBorder="1" applyAlignment="1" applyProtection="1">
      <alignment horizontal="center" vertical="center"/>
    </xf>
    <xf numFmtId="164" fontId="14" fillId="3" borderId="0" xfId="1" applyNumberFormat="1" applyFont="1" applyFill="1" applyBorder="1" applyAlignment="1" applyProtection="1">
      <alignment horizontal="right" vertical="center" indent="1"/>
    </xf>
    <xf numFmtId="0" fontId="21" fillId="0" borderId="0" xfId="4" applyProtection="1"/>
    <xf numFmtId="0" fontId="22" fillId="0" borderId="48" xfId="2" applyFont="1" applyFill="1" applyBorder="1" applyAlignment="1" applyProtection="1">
      <alignment vertical="center"/>
    </xf>
    <xf numFmtId="0" fontId="22" fillId="0" borderId="47" xfId="2" applyFont="1" applyFill="1" applyBorder="1" applyAlignment="1" applyProtection="1">
      <alignment vertical="center"/>
    </xf>
    <xf numFmtId="0" fontId="21" fillId="0" borderId="0" xfId="4" applyFont="1" applyProtection="1"/>
    <xf numFmtId="0" fontId="22" fillId="2" borderId="49" xfId="2" applyFont="1" applyFill="1" applyBorder="1" applyAlignment="1" applyProtection="1">
      <alignment horizontal="center" vertical="center"/>
    </xf>
    <xf numFmtId="0" fontId="21" fillId="0" borderId="0" xfId="4" applyAlignment="1" applyProtection="1">
      <alignment horizontal="right"/>
    </xf>
    <xf numFmtId="49" fontId="4" fillId="0" borderId="14" xfId="1" applyNumberFormat="1" applyFont="1" applyFill="1" applyBorder="1" applyAlignment="1" applyProtection="1">
      <alignment horizontal="center" vertical="center"/>
    </xf>
    <xf numFmtId="0" fontId="21" fillId="0" borderId="0" xfId="4" applyFont="1" applyAlignment="1" applyProtection="1">
      <alignment horizontal="right"/>
    </xf>
    <xf numFmtId="4" fontId="22" fillId="3" borderId="51" xfId="2" applyNumberFormat="1" applyFont="1" applyFill="1" applyBorder="1" applyAlignment="1" applyProtection="1">
      <alignment horizontal="left" vertical="center" wrapText="1"/>
    </xf>
    <xf numFmtId="3" fontId="22" fillId="3" borderId="52" xfId="2" applyNumberFormat="1" applyFont="1" applyFill="1" applyBorder="1" applyAlignment="1" applyProtection="1">
      <alignment horizontal="right" vertical="center" indent="1"/>
    </xf>
    <xf numFmtId="9" fontId="22" fillId="3" borderId="49" xfId="4" applyNumberFormat="1" applyFont="1" applyFill="1" applyBorder="1" applyAlignment="1" applyProtection="1">
      <alignment horizontal="right" vertical="center" indent="1"/>
    </xf>
    <xf numFmtId="9" fontId="22" fillId="3" borderId="52" xfId="2" applyNumberFormat="1" applyFont="1" applyFill="1" applyBorder="1" applyAlignment="1" applyProtection="1">
      <alignment horizontal="right" vertical="center" indent="1"/>
    </xf>
    <xf numFmtId="164" fontId="22" fillId="3" borderId="72" xfId="4" applyNumberFormat="1" applyFont="1" applyFill="1" applyBorder="1" applyAlignment="1" applyProtection="1">
      <alignment horizontal="right" vertical="center" indent="1"/>
    </xf>
    <xf numFmtId="0" fontId="23" fillId="0" borderId="0" xfId="4" applyFont="1" applyAlignment="1" applyProtection="1">
      <alignment vertical="top"/>
    </xf>
    <xf numFmtId="3" fontId="21" fillId="0" borderId="0" xfId="4" applyNumberFormat="1" applyProtection="1"/>
    <xf numFmtId="9" fontId="21" fillId="0" borderId="0" xfId="4" applyNumberFormat="1" applyProtection="1"/>
    <xf numFmtId="0" fontId="21" fillId="0" borderId="0" xfId="4" applyFill="1" applyProtection="1"/>
    <xf numFmtId="0" fontId="23" fillId="0" borderId="0" xfId="4" applyFont="1" applyProtection="1"/>
    <xf numFmtId="0" fontId="23" fillId="0" borderId="0" xfId="0" applyFont="1" applyAlignment="1" applyProtection="1">
      <alignment horizontal="left" vertical="center" wrapText="1"/>
    </xf>
    <xf numFmtId="0" fontId="27" fillId="5" borderId="38" xfId="0" applyFont="1" applyFill="1" applyBorder="1" applyAlignment="1" applyProtection="1">
      <alignment horizontal="left" vertical="center" wrapText="1"/>
    </xf>
    <xf numFmtId="3" fontId="27" fillId="5" borderId="30" xfId="0" applyNumberFormat="1" applyFont="1" applyFill="1" applyBorder="1" applyAlignment="1" applyProtection="1">
      <alignment horizontal="right" vertical="center" wrapText="1" indent="1"/>
    </xf>
    <xf numFmtId="3" fontId="27" fillId="5" borderId="30" xfId="0" applyNumberFormat="1" applyFont="1" applyFill="1" applyBorder="1" applyAlignment="1" applyProtection="1">
      <alignment horizontal="right" vertical="center" indent="1"/>
    </xf>
    <xf numFmtId="0" fontId="27" fillId="2" borderId="59" xfId="0" applyFont="1" applyFill="1" applyBorder="1" applyAlignment="1" applyProtection="1">
      <alignment horizontal="center" vertical="center" wrapTex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164" fontId="4" fillId="0" borderId="40" xfId="1" applyNumberFormat="1" applyFont="1" applyFill="1" applyBorder="1" applyAlignment="1" applyProtection="1">
      <alignment horizontal="right" vertical="center" wrapText="1" indent="1"/>
    </xf>
    <xf numFmtId="164" fontId="4" fillId="0" borderId="17" xfId="1" applyNumberFormat="1" applyFont="1" applyFill="1" applyBorder="1" applyAlignment="1" applyProtection="1">
      <alignment horizontal="right" vertical="center" wrapText="1" indent="1"/>
    </xf>
    <xf numFmtId="9" fontId="27" fillId="5" borderId="30" xfId="0" applyNumberFormat="1" applyFont="1" applyFill="1" applyBorder="1" applyAlignment="1" applyProtection="1">
      <alignment horizontal="right" vertical="center" wrapText="1" indent="1"/>
    </xf>
    <xf numFmtId="9" fontId="27" fillId="5" borderId="41" xfId="0" applyNumberFormat="1" applyFont="1" applyFill="1" applyBorder="1" applyAlignment="1" applyProtection="1">
      <alignment horizontal="right" vertical="center" indent="1"/>
    </xf>
    <xf numFmtId="164" fontId="27" fillId="5" borderId="41" xfId="0" applyNumberFormat="1" applyFont="1" applyFill="1" applyBorder="1" applyAlignment="1" applyProtection="1">
      <alignment horizontal="right" vertical="center" indent="1"/>
    </xf>
    <xf numFmtId="0" fontId="27" fillId="2" borderId="38" xfId="0" applyFont="1" applyFill="1" applyBorder="1" applyAlignment="1" applyProtection="1">
      <alignment horizontal="center"/>
    </xf>
    <xf numFmtId="0" fontId="27" fillId="2" borderId="30" xfId="0" applyFont="1" applyFill="1" applyBorder="1" applyAlignment="1" applyProtection="1">
      <alignment horizontal="center"/>
    </xf>
    <xf numFmtId="0" fontId="27" fillId="2" borderId="41" xfId="0" applyFont="1" applyFill="1" applyBorder="1" applyAlignment="1" applyProtection="1">
      <alignment horizontal="center"/>
    </xf>
    <xf numFmtId="49" fontId="29" fillId="0" borderId="14" xfId="1" applyNumberFormat="1" applyFont="1" applyFill="1" applyBorder="1" applyAlignment="1" applyProtection="1">
      <alignment horizontal="left" vertical="center" wrapText="1"/>
    </xf>
    <xf numFmtId="3" fontId="4" fillId="0" borderId="17" xfId="1" applyNumberFormat="1" applyFont="1" applyFill="1" applyBorder="1" applyAlignment="1" applyProtection="1">
      <alignment horizontal="right" vertical="center" wrapText="1" indent="1"/>
    </xf>
    <xf numFmtId="49" fontId="4" fillId="0" borderId="4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49" fontId="4" fillId="0" borderId="82" xfId="1" applyNumberFormat="1" applyFont="1" applyFill="1" applyBorder="1" applyAlignment="1" applyProtection="1">
      <alignment horizontal="left" vertical="center" wrapText="1"/>
    </xf>
    <xf numFmtId="3" fontId="4" fillId="0" borderId="82" xfId="1" applyNumberFormat="1" applyFont="1" applyFill="1" applyBorder="1" applyAlignment="1" applyProtection="1">
      <alignment horizontal="right" vertical="center" wrapText="1" indent="1"/>
    </xf>
    <xf numFmtId="3" fontId="4" fillId="0" borderId="97" xfId="1" applyNumberFormat="1" applyFont="1" applyFill="1" applyBorder="1" applyAlignment="1" applyProtection="1">
      <alignment horizontal="right" vertical="center" wrapText="1" indent="1"/>
    </xf>
    <xf numFmtId="0" fontId="31" fillId="0" borderId="75" xfId="3" applyFont="1" applyFill="1" applyBorder="1" applyAlignment="1" applyProtection="1">
      <alignment horizontal="left"/>
    </xf>
    <xf numFmtId="3" fontId="7" fillId="7" borderId="76" xfId="3" applyNumberFormat="1" applyFont="1" applyFill="1" applyBorder="1" applyAlignment="1" applyProtection="1">
      <alignment horizontal="right" vertical="center" indent="1"/>
    </xf>
    <xf numFmtId="3" fontId="7" fillId="7" borderId="78" xfId="3" applyNumberFormat="1" applyFont="1" applyFill="1" applyBorder="1" applyAlignment="1" applyProtection="1">
      <alignment horizontal="right" vertical="center" indent="1"/>
    </xf>
    <xf numFmtId="1" fontId="23" fillId="0" borderId="0" xfId="3" applyNumberFormat="1" applyFont="1" applyBorder="1" applyProtection="1"/>
    <xf numFmtId="3" fontId="23" fillId="0" borderId="0" xfId="3" applyNumberFormat="1" applyFont="1" applyBorder="1" applyAlignment="1" applyProtection="1">
      <alignment horizontal="right" vertical="center" indent="1"/>
    </xf>
    <xf numFmtId="1" fontId="30" fillId="0" borderId="0" xfId="3" applyNumberFormat="1" applyFont="1" applyBorder="1" applyProtection="1"/>
    <xf numFmtId="3" fontId="2" fillId="0" borderId="0" xfId="3" applyNumberFormat="1" applyBorder="1" applyProtection="1"/>
    <xf numFmtId="0" fontId="33" fillId="0" borderId="0" xfId="3" applyFont="1" applyProtection="1"/>
    <xf numFmtId="0" fontId="28" fillId="0" borderId="0" xfId="2" applyFont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7" fillId="2" borderId="83" xfId="2" applyFont="1" applyFill="1" applyBorder="1" applyAlignment="1" applyProtection="1">
      <alignment horizontal="center" vertical="center"/>
    </xf>
    <xf numFmtId="0" fontId="7" fillId="2" borderId="84" xfId="2" applyFont="1" applyFill="1" applyBorder="1" applyAlignment="1" applyProtection="1">
      <alignment horizontal="center" vertical="center"/>
    </xf>
    <xf numFmtId="4" fontId="7" fillId="3" borderId="83" xfId="2" applyNumberFormat="1" applyFont="1" applyFill="1" applyBorder="1" applyAlignment="1" applyProtection="1">
      <alignment horizontal="left" vertical="center" wrapText="1"/>
    </xf>
    <xf numFmtId="3" fontId="7" fillId="3" borderId="86" xfId="2" applyNumberFormat="1" applyFont="1" applyFill="1" applyBorder="1" applyAlignment="1" applyProtection="1">
      <alignment horizontal="right" vertical="center" indent="1"/>
    </xf>
    <xf numFmtId="3" fontId="7" fillId="3" borderId="52" xfId="2" applyNumberFormat="1" applyFont="1" applyFill="1" applyBorder="1" applyAlignment="1" applyProtection="1">
      <alignment vertical="center"/>
    </xf>
    <xf numFmtId="3" fontId="7" fillId="3" borderId="0" xfId="2" applyNumberFormat="1" applyFont="1" applyFill="1" applyBorder="1" applyAlignment="1" applyProtection="1">
      <alignment horizontal="right" vertical="center" indent="1"/>
    </xf>
    <xf numFmtId="0" fontId="23" fillId="0" borderId="0" xfId="0" applyFont="1" applyFill="1" applyAlignment="1" applyProtection="1"/>
    <xf numFmtId="0" fontId="0" fillId="0" borderId="0" xfId="0" applyFill="1" applyProtection="1"/>
    <xf numFmtId="4" fontId="7" fillId="3" borderId="87" xfId="2" applyNumberFormat="1" applyFont="1" applyFill="1" applyBorder="1" applyAlignment="1" applyProtection="1">
      <alignment horizontal="left" vertical="center" wrapText="1"/>
    </xf>
    <xf numFmtId="3" fontId="7" fillId="3" borderId="88" xfId="2" applyNumberFormat="1" applyFont="1" applyFill="1" applyBorder="1" applyAlignment="1" applyProtection="1">
      <alignment horizontal="right" vertical="center" indent="1"/>
    </xf>
    <xf numFmtId="0" fontId="29" fillId="0" borderId="0" xfId="2" applyFont="1" applyBorder="1" applyAlignment="1" applyProtection="1">
      <alignment horizontal="center" vertical="center"/>
    </xf>
    <xf numFmtId="4" fontId="7" fillId="3" borderId="51" xfId="2" applyNumberFormat="1" applyFont="1" applyFill="1" applyBorder="1" applyAlignment="1" applyProtection="1">
      <alignment horizontal="left" vertical="center" wrapText="1"/>
    </xf>
    <xf numFmtId="3" fontId="7" fillId="3" borderId="85" xfId="2" applyNumberFormat="1" applyFont="1" applyFill="1" applyBorder="1" applyAlignment="1" applyProtection="1">
      <alignment horizontal="right" vertical="center" indent="1"/>
    </xf>
    <xf numFmtId="1" fontId="7" fillId="3" borderId="49" xfId="0" applyNumberFormat="1" applyFont="1" applyFill="1" applyBorder="1" applyAlignment="1" applyProtection="1">
      <alignment horizontal="right" vertical="center" indent="1"/>
    </xf>
    <xf numFmtId="3" fontId="7" fillId="3" borderId="49" xfId="0" applyNumberFormat="1" applyFont="1" applyFill="1" applyBorder="1" applyAlignment="1" applyProtection="1">
      <alignment horizontal="right" vertical="center" indent="1"/>
    </xf>
    <xf numFmtId="2" fontId="7" fillId="3" borderId="52" xfId="0" applyNumberFormat="1" applyFont="1" applyFill="1" applyBorder="1" applyAlignment="1" applyProtection="1">
      <alignment horizontal="right" vertical="center" indent="1"/>
    </xf>
    <xf numFmtId="2" fontId="4" fillId="0" borderId="40" xfId="1" applyNumberFormat="1" applyFont="1" applyFill="1" applyBorder="1" applyAlignment="1" applyProtection="1">
      <alignment horizontal="right" vertical="center" wrapText="1" indent="1"/>
    </xf>
    <xf numFmtId="2" fontId="4" fillId="0" borderId="17" xfId="1" applyNumberFormat="1" applyFont="1" applyFill="1" applyBorder="1" applyAlignment="1" applyProtection="1">
      <alignment horizontal="right" vertical="center" wrapText="1" indent="1"/>
    </xf>
    <xf numFmtId="9" fontId="15" fillId="3" borderId="109" xfId="1" applyNumberFormat="1" applyFont="1" applyFill="1" applyBorder="1" applyAlignment="1" applyProtection="1">
      <alignment horizontal="right" vertical="center" indent="1"/>
    </xf>
    <xf numFmtId="0" fontId="14" fillId="0" borderId="0" xfId="1" applyFont="1" applyBorder="1" applyAlignment="1" applyProtection="1">
      <alignment vertical="center"/>
    </xf>
    <xf numFmtId="0" fontId="34" fillId="0" borderId="0" xfId="0" applyFont="1" applyBorder="1" applyProtection="1"/>
    <xf numFmtId="0" fontId="34" fillId="0" borderId="0" xfId="0" applyFont="1" applyFill="1" applyBorder="1" applyProtection="1"/>
    <xf numFmtId="0" fontId="35" fillId="0" borderId="0" xfId="1" applyFont="1" applyBorder="1" applyAlignment="1" applyProtection="1">
      <alignment vertical="center"/>
    </xf>
    <xf numFmtId="0" fontId="25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left" vertical="center"/>
    </xf>
    <xf numFmtId="3" fontId="7" fillId="0" borderId="0" xfId="2" applyNumberFormat="1" applyFont="1" applyFill="1" applyBorder="1" applyAlignment="1" applyProtection="1">
      <alignment horizontal="center" vertical="center"/>
    </xf>
    <xf numFmtId="0" fontId="2" fillId="0" borderId="0" xfId="3" applyFill="1" applyBorder="1" applyProtection="1"/>
    <xf numFmtId="3" fontId="7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3" applyFill="1" applyBorder="1" applyAlignment="1" applyProtection="1">
      <alignment wrapText="1"/>
    </xf>
    <xf numFmtId="0" fontId="4" fillId="0" borderId="0" xfId="1" quotePrefix="1" applyFont="1" applyFill="1" applyBorder="1" applyAlignment="1" applyProtection="1">
      <alignment horizontal="center" vertical="center" wrapText="1"/>
    </xf>
    <xf numFmtId="0" fontId="36" fillId="0" borderId="0" xfId="1" applyFont="1" applyFill="1" applyBorder="1" applyAlignment="1" applyProtection="1">
      <alignment horizontal="left" vertical="center"/>
    </xf>
    <xf numFmtId="3" fontId="4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0" xfId="3" applyFont="1" applyFill="1" applyBorder="1" applyAlignment="1" applyProtection="1">
      <alignment wrapText="1"/>
    </xf>
    <xf numFmtId="0" fontId="4" fillId="0" borderId="0" xfId="1" quotePrefix="1" applyFont="1" applyFill="1" applyBorder="1" applyAlignment="1" applyProtection="1">
      <alignment horizontal="left" vertical="center" wrapText="1"/>
    </xf>
    <xf numFmtId="0" fontId="22" fillId="2" borderId="46" xfId="2" applyFont="1" applyFill="1" applyBorder="1" applyAlignment="1" applyProtection="1">
      <alignment vertical="center"/>
    </xf>
    <xf numFmtId="0" fontId="34" fillId="13" borderId="0" xfId="0" applyFont="1" applyFill="1" applyProtection="1"/>
    <xf numFmtId="0" fontId="18" fillId="0" borderId="74" xfId="3" applyFont="1" applyBorder="1" applyAlignment="1" applyProtection="1">
      <alignment vertical="center" textRotation="90"/>
    </xf>
    <xf numFmtId="49" fontId="4" fillId="0" borderId="73" xfId="1" applyNumberFormat="1" applyFont="1" applyFill="1" applyBorder="1" applyAlignment="1" applyProtection="1">
      <alignment horizontal="left" vertical="center" wrapText="1"/>
    </xf>
    <xf numFmtId="3" fontId="4" fillId="0" borderId="73" xfId="1" applyNumberFormat="1" applyFont="1" applyFill="1" applyBorder="1" applyAlignment="1" applyProtection="1">
      <alignment horizontal="right" vertical="center" wrapText="1" indent="1"/>
    </xf>
    <xf numFmtId="3" fontId="4" fillId="0" borderId="117" xfId="1" applyNumberFormat="1" applyFont="1" applyFill="1" applyBorder="1" applyAlignment="1" applyProtection="1">
      <alignment horizontal="right" vertical="center" wrapText="1" indent="1"/>
    </xf>
    <xf numFmtId="0" fontId="18" fillId="0" borderId="81" xfId="3" applyFont="1" applyBorder="1" applyAlignment="1" applyProtection="1">
      <alignment vertical="center" textRotation="90"/>
    </xf>
    <xf numFmtId="49" fontId="4" fillId="0" borderId="118" xfId="1" applyNumberFormat="1" applyFont="1" applyFill="1" applyBorder="1" applyAlignment="1" applyProtection="1">
      <alignment horizontal="left" vertical="center" wrapText="1"/>
    </xf>
    <xf numFmtId="3" fontId="4" fillId="0" borderId="118" xfId="1" applyNumberFormat="1" applyFont="1" applyFill="1" applyBorder="1" applyAlignment="1" applyProtection="1">
      <alignment horizontal="right" vertical="center" wrapText="1" indent="1"/>
    </xf>
    <xf numFmtId="3" fontId="4" fillId="0" borderId="119" xfId="1" applyNumberFormat="1" applyFont="1" applyFill="1" applyBorder="1" applyAlignment="1" applyProtection="1">
      <alignment horizontal="right" vertical="center" wrapText="1" indent="1"/>
    </xf>
    <xf numFmtId="0" fontId="34" fillId="0" borderId="0" xfId="0" applyFont="1" applyFill="1" applyProtection="1"/>
    <xf numFmtId="0" fontId="7" fillId="3" borderId="48" xfId="1" applyFont="1" applyFill="1" applyBorder="1" applyAlignment="1" applyProtection="1">
      <alignment horizontal="center" vertical="center" wrapText="1"/>
    </xf>
    <xf numFmtId="0" fontId="7" fillId="3" borderId="61" xfId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Border="1" applyAlignment="1" applyProtection="1">
      <alignment horizontal="center"/>
    </xf>
    <xf numFmtId="0" fontId="1" fillId="0" borderId="0" xfId="10" applyProtection="1"/>
    <xf numFmtId="0" fontId="1" fillId="0" borderId="0" xfId="10" applyFill="1" applyBorder="1" applyProtection="1"/>
    <xf numFmtId="0" fontId="1" fillId="0" borderId="0" xfId="10" applyFill="1" applyBorder="1" applyAlignment="1" applyProtection="1">
      <alignment wrapText="1"/>
    </xf>
    <xf numFmtId="0" fontId="37" fillId="0" borderId="0" xfId="10" applyFont="1" applyFill="1" applyBorder="1" applyAlignment="1" applyProtection="1">
      <alignment wrapText="1"/>
    </xf>
    <xf numFmtId="3" fontId="14" fillId="3" borderId="25" xfId="1" applyNumberFormat="1" applyFont="1" applyFill="1" applyBorder="1" applyAlignment="1" applyProtection="1">
      <alignment horizontal="left" vertical="center" indent="1"/>
    </xf>
    <xf numFmtId="0" fontId="1" fillId="0" borderId="0" xfId="10" applyAlignment="1" applyProtection="1">
      <alignment wrapText="1"/>
    </xf>
    <xf numFmtId="0" fontId="1" fillId="0" borderId="0" xfId="10" applyAlignment="1" applyProtection="1">
      <alignment horizontal="left"/>
    </xf>
    <xf numFmtId="3" fontId="1" fillId="0" borderId="0" xfId="10" applyNumberFormat="1" applyProtection="1"/>
    <xf numFmtId="4" fontId="1" fillId="0" borderId="0" xfId="10" applyNumberFormat="1" applyProtection="1"/>
    <xf numFmtId="0" fontId="23" fillId="0" borderId="0" xfId="0" applyFont="1" applyAlignment="1" applyProtection="1">
      <alignment horizontal="center" wrapText="1"/>
    </xf>
    <xf numFmtId="0" fontId="5" fillId="0" borderId="0" xfId="1" applyFont="1" applyFill="1" applyAlignment="1" applyProtection="1">
      <alignment horizontal="left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left" vertical="center" wrapText="1" indent="1"/>
    </xf>
    <xf numFmtId="0" fontId="7" fillId="2" borderId="60" xfId="2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68" xfId="1" applyFont="1" applyFill="1" applyBorder="1" applyAlignment="1" applyProtection="1">
      <alignment horizontal="center" vertical="center" wrapText="1"/>
    </xf>
    <xf numFmtId="0" fontId="7" fillId="3" borderId="39" xfId="1" applyFont="1" applyFill="1" applyBorder="1" applyAlignment="1" applyProtection="1">
      <alignment horizontal="center" vertical="center" wrapText="1"/>
    </xf>
    <xf numFmtId="0" fontId="7" fillId="3" borderId="45" xfId="1" applyFont="1" applyFill="1" applyBorder="1" applyAlignment="1" applyProtection="1">
      <alignment horizontal="center" vertical="center" wrapText="1"/>
    </xf>
    <xf numFmtId="0" fontId="7" fillId="3" borderId="65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left" vertical="center" wrapText="1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0" fontId="7" fillId="3" borderId="44" xfId="1" applyFont="1" applyFill="1" applyBorder="1" applyAlignment="1" applyProtection="1">
      <alignment horizontal="center" vertical="center" wrapText="1"/>
    </xf>
    <xf numFmtId="3" fontId="7" fillId="2" borderId="38" xfId="2" applyNumberFormat="1" applyFont="1" applyFill="1" applyBorder="1" applyAlignment="1" applyProtection="1">
      <alignment horizontal="center" vertical="center"/>
    </xf>
    <xf numFmtId="3" fontId="14" fillId="3" borderId="57" xfId="1" applyNumberFormat="1" applyFont="1" applyFill="1" applyBorder="1" applyAlignment="1" applyProtection="1">
      <alignment horizontal="right" vertical="center"/>
    </xf>
    <xf numFmtId="3" fontId="14" fillId="3" borderId="46" xfId="1" applyNumberFormat="1" applyFont="1" applyFill="1" applyBorder="1" applyAlignment="1" applyProtection="1">
      <alignment horizontal="right" vertical="center"/>
    </xf>
    <xf numFmtId="3" fontId="14" fillId="3" borderId="39" xfId="1" applyNumberFormat="1" applyFont="1" applyFill="1" applyBorder="1" applyAlignment="1" applyProtection="1">
      <alignment horizontal="right" vertical="center"/>
    </xf>
    <xf numFmtId="0" fontId="7" fillId="2" borderId="0" xfId="2" applyFont="1" applyFill="1" applyBorder="1" applyAlignment="1" applyProtection="1">
      <alignment horizontal="center" vertical="center" wrapText="1"/>
    </xf>
    <xf numFmtId="0" fontId="7" fillId="2" borderId="41" xfId="2" applyFont="1" applyFill="1" applyBorder="1" applyAlignment="1" applyProtection="1">
      <alignment horizontal="center" vertical="center" wrapText="1"/>
    </xf>
    <xf numFmtId="1" fontId="7" fillId="2" borderId="45" xfId="2" applyNumberFormat="1" applyFont="1" applyFill="1" applyBorder="1" applyAlignment="1" applyProtection="1">
      <alignment horizontal="center" vertical="center"/>
    </xf>
    <xf numFmtId="1" fontId="7" fillId="2" borderId="38" xfId="2" applyNumberFormat="1" applyFont="1" applyFill="1" applyBorder="1" applyAlignment="1" applyProtection="1">
      <alignment horizontal="center" vertical="center"/>
    </xf>
    <xf numFmtId="0" fontId="22" fillId="2" borderId="45" xfId="2" applyFont="1" applyFill="1" applyBorder="1" applyAlignment="1" applyProtection="1">
      <alignment horizontal="center" vertical="center"/>
    </xf>
    <xf numFmtId="0" fontId="22" fillId="2" borderId="0" xfId="2" applyFont="1" applyFill="1" applyBorder="1" applyAlignment="1" applyProtection="1">
      <alignment horizontal="center" vertical="center"/>
    </xf>
    <xf numFmtId="0" fontId="15" fillId="6" borderId="31" xfId="3" applyFont="1" applyFill="1" applyBorder="1" applyAlignment="1" applyProtection="1">
      <alignment horizontal="center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</xf>
    <xf numFmtId="0" fontId="7" fillId="2" borderId="85" xfId="2" applyFont="1" applyFill="1" applyBorder="1" applyAlignment="1" applyProtection="1">
      <alignment horizontal="center" vertical="center"/>
    </xf>
    <xf numFmtId="165" fontId="23" fillId="10" borderId="112" xfId="6" applyNumberFormat="1" applyFont="1" applyFill="1" applyBorder="1" applyAlignment="1" applyProtection="1">
      <alignment horizontal="left" vertical="center" wrapText="1"/>
    </xf>
    <xf numFmtId="165" fontId="23" fillId="10" borderId="113" xfId="6" applyNumberFormat="1" applyFont="1" applyFill="1" applyBorder="1" applyAlignment="1" applyProtection="1">
      <alignment horizontal="left" vertical="center" wrapText="1"/>
    </xf>
    <xf numFmtId="0" fontId="7" fillId="12" borderId="0" xfId="7" applyFill="1" applyBorder="1" applyAlignment="1" applyProtection="1">
      <alignment horizontal="left" vertical="center" wrapText="1"/>
    </xf>
    <xf numFmtId="0" fontId="7" fillId="12" borderId="68" xfId="7" applyFill="1" applyAlignment="1" applyProtection="1">
      <alignment horizontal="left" vertical="center" wrapText="1"/>
    </xf>
    <xf numFmtId="0" fontId="7" fillId="12" borderId="38" xfId="7" applyFill="1" applyBorder="1" applyAlignment="1" applyProtection="1">
      <alignment horizontal="left" vertical="center" wrapText="1"/>
    </xf>
    <xf numFmtId="0" fontId="7" fillId="12" borderId="36" xfId="7" applyFill="1" applyBorder="1" applyAlignment="1" applyProtection="1">
      <alignment horizontal="left" vertical="center" wrapText="1"/>
    </xf>
    <xf numFmtId="165" fontId="23" fillId="10" borderId="114" xfId="6" applyNumberFormat="1" applyFont="1" applyFill="1" applyBorder="1" applyAlignment="1" applyProtection="1">
      <alignment horizontal="left" vertical="center" wrapText="1"/>
    </xf>
    <xf numFmtId="165" fontId="23" fillId="10" borderId="0" xfId="6" applyNumberFormat="1" applyFont="1" applyFill="1" applyBorder="1" applyAlignment="1" applyProtection="1">
      <alignment horizontal="left" vertical="center" wrapText="1"/>
    </xf>
    <xf numFmtId="165" fontId="23" fillId="10" borderId="101" xfId="6" applyNumberFormat="1" applyFont="1" applyFill="1" applyBorder="1" applyAlignment="1" applyProtection="1">
      <alignment horizontal="left" vertical="center" wrapText="1"/>
    </xf>
    <xf numFmtId="0" fontId="4" fillId="0" borderId="24" xfId="1" applyFont="1" applyBorder="1" applyAlignment="1" applyProtection="1">
      <alignment horizontal="left" vertical="center" indent="1"/>
    </xf>
    <xf numFmtId="0" fontId="7" fillId="3" borderId="7" xfId="1" applyFont="1" applyFill="1" applyBorder="1" applyAlignment="1" applyProtection="1">
      <alignment horizontal="left" vertical="center" indent="1"/>
    </xf>
    <xf numFmtId="0" fontId="4" fillId="0" borderId="20" xfId="1" applyFont="1" applyBorder="1" applyAlignment="1" applyProtection="1">
      <alignment horizontal="left" vertical="center" wrapText="1" indent="1"/>
    </xf>
    <xf numFmtId="0" fontId="4" fillId="0" borderId="20" xfId="1" applyFont="1" applyBorder="1" applyAlignment="1" applyProtection="1">
      <alignment horizontal="left" vertical="center" indent="1"/>
    </xf>
    <xf numFmtId="0" fontId="8" fillId="2" borderId="2" xfId="2" applyFont="1" applyFill="1" applyBorder="1" applyAlignment="1" applyProtection="1">
      <alignment horizontal="center" vertical="center"/>
    </xf>
    <xf numFmtId="3" fontId="8" fillId="2" borderId="3" xfId="2" applyNumberFormat="1" applyFont="1" applyFill="1" applyBorder="1" applyAlignment="1" applyProtection="1">
      <alignment horizontal="center" vertical="center"/>
    </xf>
    <xf numFmtId="3" fontId="8" fillId="2" borderId="4" xfId="2" applyNumberFormat="1" applyFont="1" applyFill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left" vertical="center" indent="1"/>
    </xf>
    <xf numFmtId="0" fontId="4" fillId="0" borderId="20" xfId="1" applyFont="1" applyFill="1" applyBorder="1" applyAlignment="1" applyProtection="1">
      <alignment horizontal="left" vertical="center" wrapText="1" indent="1"/>
    </xf>
    <xf numFmtId="0" fontId="8" fillId="2" borderId="3" xfId="2" applyFont="1" applyFill="1" applyBorder="1" applyAlignment="1" applyProtection="1">
      <alignment horizontal="center" vertical="center"/>
    </xf>
    <xf numFmtId="0" fontId="8" fillId="2" borderId="4" xfId="2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left" vertical="center"/>
    </xf>
    <xf numFmtId="0" fontId="7" fillId="2" borderId="0" xfId="2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8" fillId="2" borderId="5" xfId="2" applyFont="1" applyFill="1" applyBorder="1" applyAlignment="1" applyProtection="1">
      <alignment horizontal="center" vertical="center"/>
    </xf>
    <xf numFmtId="0" fontId="8" fillId="2" borderId="8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 wrapText="1"/>
    </xf>
    <xf numFmtId="3" fontId="8" fillId="2" borderId="6" xfId="2" applyNumberFormat="1" applyFont="1" applyFill="1" applyBorder="1" applyAlignment="1" applyProtection="1">
      <alignment horizontal="center" vertical="center"/>
    </xf>
    <xf numFmtId="3" fontId="8" fillId="2" borderId="9" xfId="2" applyNumberFormat="1" applyFont="1" applyFill="1" applyBorder="1" applyAlignment="1" applyProtection="1">
      <alignment horizontal="center" vertical="center"/>
    </xf>
    <xf numFmtId="3" fontId="8" fillId="2" borderId="7" xfId="2" applyNumberFormat="1" applyFont="1" applyFill="1" applyBorder="1" applyAlignment="1" applyProtection="1">
      <alignment horizontal="center" vertical="center" wrapText="1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3" fontId="8" fillId="2" borderId="63" xfId="2" applyNumberFormat="1" applyFont="1" applyFill="1" applyBorder="1" applyAlignment="1" applyProtection="1">
      <alignment horizontal="center" vertical="center" wrapText="1"/>
    </xf>
    <xf numFmtId="3" fontId="8" fillId="2" borderId="37" xfId="2" applyNumberFormat="1" applyFont="1" applyFill="1" applyBorder="1" applyAlignment="1" applyProtection="1">
      <alignment horizontal="center" vertical="center" wrapText="1"/>
    </xf>
    <xf numFmtId="0" fontId="7" fillId="2" borderId="6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 wrapText="1"/>
    </xf>
    <xf numFmtId="0" fontId="9" fillId="2" borderId="106" xfId="2" applyFont="1" applyFill="1" applyBorder="1" applyAlignment="1" applyProtection="1">
      <alignment horizontal="center" vertical="center" wrapText="1"/>
    </xf>
    <xf numFmtId="0" fontId="7" fillId="3" borderId="108" xfId="1" applyFont="1" applyFill="1" applyBorder="1" applyAlignment="1" applyProtection="1">
      <alignment horizontal="left" vertical="center" indent="1"/>
    </xf>
    <xf numFmtId="0" fontId="4" fillId="0" borderId="13" xfId="1" applyFont="1" applyBorder="1" applyAlignment="1" applyProtection="1">
      <alignment horizontal="left" vertical="center" wrapText="1" indent="1"/>
    </xf>
    <xf numFmtId="0" fontId="7" fillId="3" borderId="39" xfId="1" applyFont="1" applyFill="1" applyBorder="1" applyAlignment="1" applyProtection="1">
      <alignment horizontal="center" vertical="center" wrapText="1"/>
    </xf>
    <xf numFmtId="0" fontId="7" fillId="3" borderId="41" xfId="1" applyFont="1" applyFill="1" applyBorder="1" applyAlignment="1" applyProtection="1">
      <alignment horizontal="center" vertical="center" wrapText="1"/>
    </xf>
    <xf numFmtId="0" fontId="7" fillId="3" borderId="45" xfId="1" applyFont="1" applyFill="1" applyBorder="1" applyAlignment="1" applyProtection="1">
      <alignment horizontal="center" vertical="center" wrapText="1"/>
    </xf>
    <xf numFmtId="0" fontId="7" fillId="3" borderId="29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116" xfId="1" applyFont="1" applyFill="1" applyBorder="1" applyAlignment="1" applyProtection="1">
      <alignment horizontal="center" vertical="center" wrapText="1"/>
    </xf>
    <xf numFmtId="0" fontId="7" fillId="3" borderId="104" xfId="1" applyFont="1" applyFill="1" applyBorder="1" applyAlignment="1" applyProtection="1">
      <alignment horizontal="center" vertical="center" wrapText="1"/>
    </xf>
    <xf numFmtId="3" fontId="14" fillId="3" borderId="25" xfId="1" applyNumberFormat="1" applyFont="1" applyFill="1" applyBorder="1" applyAlignment="1" applyProtection="1">
      <alignment horizontal="left" vertical="center"/>
    </xf>
    <xf numFmtId="3" fontId="14" fillId="3" borderId="34" xfId="1" applyNumberFormat="1" applyFont="1" applyFill="1" applyBorder="1" applyAlignment="1" applyProtection="1">
      <alignment horizontal="left" vertical="center"/>
    </xf>
    <xf numFmtId="0" fontId="7" fillId="3" borderId="65" xfId="1" applyFont="1" applyFill="1" applyBorder="1" applyAlignment="1" applyProtection="1">
      <alignment horizontal="center" vertical="center" wrapText="1"/>
    </xf>
    <xf numFmtId="3" fontId="14" fillId="3" borderId="32" xfId="1" applyNumberFormat="1" applyFont="1" applyFill="1" applyBorder="1" applyAlignment="1" applyProtection="1">
      <alignment horizontal="left" vertical="center"/>
    </xf>
    <xf numFmtId="0" fontId="7" fillId="3" borderId="68" xfId="1" applyFont="1" applyFill="1" applyBorder="1" applyAlignment="1" applyProtection="1">
      <alignment horizontal="center" vertical="center" wrapText="1"/>
    </xf>
    <xf numFmtId="1" fontId="7" fillId="2" borderId="37" xfId="2" applyNumberFormat="1" applyFont="1" applyFill="1" applyBorder="1" applyAlignment="1" applyProtection="1">
      <alignment horizontal="center" vertical="center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3" borderId="115" xfId="1" applyFont="1" applyFill="1" applyBorder="1" applyAlignment="1" applyProtection="1">
      <alignment horizontal="center" vertical="center" wrapText="1"/>
    </xf>
    <xf numFmtId="3" fontId="14" fillId="3" borderId="29" xfId="1" applyNumberFormat="1" applyFont="1" applyFill="1" applyBorder="1" applyAlignment="1" applyProtection="1">
      <alignment horizontal="left" vertical="center"/>
    </xf>
    <xf numFmtId="3" fontId="7" fillId="2" borderId="0" xfId="2" applyNumberFormat="1" applyFont="1" applyFill="1" applyBorder="1" applyAlignment="1" applyProtection="1">
      <alignment horizontal="center" vertical="center" wrapText="1"/>
    </xf>
    <xf numFmtId="3" fontId="7" fillId="2" borderId="68" xfId="2" applyNumberFormat="1" applyFont="1" applyFill="1" applyBorder="1" applyAlignment="1" applyProtection="1">
      <alignment horizontal="center" vertical="center" wrapText="1"/>
    </xf>
    <xf numFmtId="3" fontId="7" fillId="2" borderId="0" xfId="2" applyNumberFormat="1" applyFont="1" applyFill="1" applyBorder="1" applyAlignment="1" applyProtection="1">
      <alignment horizontal="center" vertical="center"/>
    </xf>
    <xf numFmtId="3" fontId="7" fillId="2" borderId="1" xfId="2" applyNumberFormat="1" applyFont="1" applyFill="1" applyBorder="1" applyAlignment="1" applyProtection="1">
      <alignment horizontal="center" vertical="center"/>
    </xf>
    <xf numFmtId="3" fontId="7" fillId="2" borderId="68" xfId="2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 wrapText="1"/>
    </xf>
    <xf numFmtId="0" fontId="7" fillId="3" borderId="7" xfId="1" applyFont="1" applyFill="1" applyBorder="1" applyAlignment="1" applyProtection="1">
      <alignment horizontal="left" vertical="center" wrapText="1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0" fontId="7" fillId="3" borderId="35" xfId="1" applyFont="1" applyFill="1" applyBorder="1" applyAlignment="1" applyProtection="1">
      <alignment horizontal="center" vertical="center" wrapText="1"/>
    </xf>
    <xf numFmtId="0" fontId="7" fillId="3" borderId="44" xfId="1" applyFont="1" applyFill="1" applyBorder="1" applyAlignment="1" applyProtection="1">
      <alignment horizontal="center" vertical="center" wrapText="1"/>
    </xf>
    <xf numFmtId="0" fontId="7" fillId="3" borderId="38" xfId="1" applyFont="1" applyFill="1" applyBorder="1" applyAlignment="1" applyProtection="1">
      <alignment horizontal="center" vertical="center" wrapText="1"/>
    </xf>
    <xf numFmtId="0" fontId="7" fillId="3" borderId="36" xfId="1" applyFont="1" applyFill="1" applyBorder="1" applyAlignment="1" applyProtection="1">
      <alignment horizontal="center" vertical="center" wrapText="1"/>
    </xf>
    <xf numFmtId="3" fontId="7" fillId="2" borderId="38" xfId="2" applyNumberFormat="1" applyFont="1" applyFill="1" applyBorder="1" applyAlignment="1" applyProtection="1">
      <alignment horizontal="center" vertical="center"/>
    </xf>
    <xf numFmtId="3" fontId="7" fillId="2" borderId="36" xfId="2" applyNumberFormat="1" applyFont="1" applyFill="1" applyBorder="1" applyAlignment="1" applyProtection="1">
      <alignment horizontal="center" vertical="center"/>
    </xf>
    <xf numFmtId="3" fontId="7" fillId="2" borderId="30" xfId="2" applyNumberFormat="1" applyFont="1" applyFill="1" applyBorder="1" applyAlignment="1" applyProtection="1">
      <alignment horizontal="center" vertical="center"/>
    </xf>
    <xf numFmtId="3" fontId="14" fillId="3" borderId="57" xfId="1" applyNumberFormat="1" applyFont="1" applyFill="1" applyBorder="1" applyAlignment="1" applyProtection="1">
      <alignment horizontal="right" vertical="center"/>
    </xf>
    <xf numFmtId="3" fontId="14" fillId="3" borderId="93" xfId="1" applyNumberFormat="1" applyFont="1" applyFill="1" applyBorder="1" applyAlignment="1" applyProtection="1">
      <alignment horizontal="right" vertical="center"/>
    </xf>
    <xf numFmtId="3" fontId="14" fillId="3" borderId="46" xfId="1" applyNumberFormat="1" applyFont="1" applyFill="1" applyBorder="1" applyAlignment="1" applyProtection="1">
      <alignment horizontal="right" vertical="center"/>
    </xf>
    <xf numFmtId="3" fontId="14" fillId="3" borderId="92" xfId="1" applyNumberFormat="1" applyFont="1" applyFill="1" applyBorder="1" applyAlignment="1" applyProtection="1">
      <alignment horizontal="right" vertical="center"/>
    </xf>
    <xf numFmtId="3" fontId="7" fillId="2" borderId="35" xfId="2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left" vertical="center" wrapText="1"/>
    </xf>
    <xf numFmtId="3" fontId="14" fillId="3" borderId="39" xfId="1" applyNumberFormat="1" applyFont="1" applyFill="1" applyBorder="1" applyAlignment="1" applyProtection="1">
      <alignment horizontal="left" vertical="center"/>
    </xf>
    <xf numFmtId="3" fontId="14" fillId="3" borderId="65" xfId="1" applyNumberFormat="1" applyFont="1" applyFill="1" applyBorder="1" applyAlignment="1" applyProtection="1">
      <alignment horizontal="left" vertical="center"/>
    </xf>
    <xf numFmtId="3" fontId="14" fillId="3" borderId="64" xfId="1" applyNumberFormat="1" applyFont="1" applyFill="1" applyBorder="1" applyAlignment="1" applyProtection="1">
      <alignment horizontal="left" vertical="center"/>
    </xf>
    <xf numFmtId="3" fontId="14" fillId="3" borderId="39" xfId="1" applyNumberFormat="1" applyFont="1" applyFill="1" applyBorder="1" applyAlignment="1" applyProtection="1">
      <alignment horizontal="right" vertical="center"/>
    </xf>
    <xf numFmtId="3" fontId="14" fillId="3" borderId="65" xfId="1" applyNumberFormat="1" applyFont="1" applyFill="1" applyBorder="1" applyAlignment="1" applyProtection="1">
      <alignment horizontal="right" vertical="center"/>
    </xf>
    <xf numFmtId="3" fontId="14" fillId="3" borderId="64" xfId="1" applyNumberFormat="1" applyFont="1" applyFill="1" applyBorder="1" applyAlignment="1" applyProtection="1">
      <alignment horizontal="right" vertical="center"/>
    </xf>
    <xf numFmtId="3" fontId="14" fillId="3" borderId="48" xfId="1" applyNumberFormat="1" applyFont="1" applyFill="1" applyBorder="1" applyAlignment="1" applyProtection="1">
      <alignment horizontal="right" vertical="center"/>
    </xf>
    <xf numFmtId="4" fontId="4" fillId="0" borderId="56" xfId="1" applyNumberFormat="1" applyFont="1" applyFill="1" applyBorder="1" applyAlignment="1" applyProtection="1">
      <alignment horizontal="center" vertical="center"/>
    </xf>
    <xf numFmtId="4" fontId="4" fillId="0" borderId="67" xfId="1" applyNumberFormat="1" applyFont="1" applyFill="1" applyBorder="1" applyAlignment="1" applyProtection="1">
      <alignment horizontal="center" vertical="center"/>
    </xf>
    <xf numFmtId="0" fontId="4" fillId="0" borderId="22" xfId="1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7" fillId="2" borderId="38" xfId="2" applyFont="1" applyFill="1" applyBorder="1" applyAlignment="1" applyProtection="1">
      <alignment horizontal="center" vertical="center" wrapText="1"/>
    </xf>
    <xf numFmtId="0" fontId="7" fillId="2" borderId="41" xfId="2" applyFont="1" applyFill="1" applyBorder="1" applyAlignment="1" applyProtection="1">
      <alignment horizontal="center" vertical="center" wrapText="1"/>
    </xf>
    <xf numFmtId="0" fontId="4" fillId="0" borderId="43" xfId="1" applyFont="1" applyFill="1" applyBorder="1" applyAlignment="1" applyProtection="1">
      <alignment horizontal="left" vertical="center" wrapText="1"/>
    </xf>
    <xf numFmtId="1" fontId="7" fillId="2" borderId="45" xfId="2" applyNumberFormat="1" applyFont="1" applyFill="1" applyBorder="1" applyAlignment="1" applyProtection="1">
      <alignment horizontal="center" vertical="center"/>
    </xf>
    <xf numFmtId="1" fontId="7" fillId="2" borderId="36" xfId="2" applyNumberFormat="1" applyFont="1" applyFill="1" applyBorder="1" applyAlignment="1" applyProtection="1">
      <alignment horizontal="center" vertical="center"/>
    </xf>
    <xf numFmtId="1" fontId="7" fillId="2" borderId="41" xfId="2" applyNumberFormat="1" applyFont="1" applyFill="1" applyBorder="1" applyAlignment="1" applyProtection="1">
      <alignment horizontal="center" vertical="center"/>
    </xf>
    <xf numFmtId="1" fontId="7" fillId="2" borderId="0" xfId="2" applyNumberFormat="1" applyFont="1" applyFill="1" applyBorder="1" applyAlignment="1" applyProtection="1">
      <alignment horizontal="center" vertical="center"/>
    </xf>
    <xf numFmtId="1" fontId="7" fillId="2" borderId="46" xfId="2" applyNumberFormat="1" applyFont="1" applyFill="1" applyBorder="1" applyAlignment="1" applyProtection="1">
      <alignment horizontal="center" vertical="center"/>
    </xf>
    <xf numFmtId="1" fontId="7" fillId="2" borderId="47" xfId="2" applyNumberFormat="1" applyFont="1" applyFill="1" applyBorder="1" applyAlignment="1" applyProtection="1">
      <alignment horizontal="center" vertical="center"/>
    </xf>
    <xf numFmtId="1" fontId="7" fillId="2" borderId="48" xfId="2" applyNumberFormat="1" applyFont="1" applyFill="1" applyBorder="1" applyAlignment="1" applyProtection="1">
      <alignment horizontal="center" vertical="center"/>
    </xf>
    <xf numFmtId="1" fontId="7" fillId="2" borderId="38" xfId="2" applyNumberFormat="1" applyFont="1" applyFill="1" applyBorder="1" applyAlignment="1" applyProtection="1">
      <alignment horizontal="center" vertical="center"/>
    </xf>
    <xf numFmtId="0" fontId="22" fillId="2" borderId="46" xfId="2" applyFont="1" applyFill="1" applyBorder="1" applyAlignment="1" applyProtection="1">
      <alignment horizontal="center" vertical="center"/>
    </xf>
    <xf numFmtId="0" fontId="22" fillId="2" borderId="48" xfId="2" applyFont="1" applyFill="1" applyBorder="1" applyAlignment="1" applyProtection="1">
      <alignment horizontal="center" vertical="center"/>
    </xf>
    <xf numFmtId="0" fontId="22" fillId="2" borderId="45" xfId="2" applyFont="1" applyFill="1" applyBorder="1" applyAlignment="1" applyProtection="1">
      <alignment horizontal="center" vertical="center"/>
    </xf>
    <xf numFmtId="0" fontId="22" fillId="2" borderId="68" xfId="2" applyFont="1" applyFill="1" applyBorder="1" applyAlignment="1" applyProtection="1">
      <alignment horizontal="center" vertical="center"/>
    </xf>
    <xf numFmtId="0" fontId="22" fillId="2" borderId="39" xfId="2" applyFont="1" applyFill="1" applyBorder="1" applyAlignment="1" applyProtection="1">
      <alignment horizontal="center" vertical="center"/>
    </xf>
    <xf numFmtId="0" fontId="22" fillId="2" borderId="65" xfId="2" applyFont="1" applyFill="1" applyBorder="1" applyAlignment="1" applyProtection="1">
      <alignment horizontal="center" vertical="center"/>
    </xf>
    <xf numFmtId="0" fontId="22" fillId="2" borderId="47" xfId="2" applyFont="1" applyFill="1" applyBorder="1" applyAlignment="1" applyProtection="1">
      <alignment horizontal="center" vertical="center"/>
    </xf>
    <xf numFmtId="0" fontId="22" fillId="2" borderId="0" xfId="2" applyFont="1" applyFill="1" applyBorder="1" applyAlignment="1" applyProtection="1">
      <alignment horizontal="center" vertical="center"/>
    </xf>
    <xf numFmtId="0" fontId="27" fillId="2" borderId="30" xfId="0" applyFont="1" applyFill="1" applyBorder="1" applyAlignment="1" applyProtection="1">
      <alignment horizontal="center" vertical="center" wrapText="1"/>
    </xf>
    <xf numFmtId="0" fontId="27" fillId="2" borderId="41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38" xfId="0" applyFont="1" applyFill="1" applyBorder="1" applyAlignment="1" applyProtection="1">
      <alignment horizontal="center" vertical="center" wrapText="1"/>
    </xf>
    <xf numFmtId="0" fontId="27" fillId="2" borderId="45" xfId="0" applyFont="1" applyFill="1" applyBorder="1" applyAlignment="1" applyProtection="1">
      <alignment horizontal="center" vertical="center" wrapText="1"/>
    </xf>
    <xf numFmtId="0" fontId="27" fillId="2" borderId="68" xfId="0" applyFont="1" applyFill="1" applyBorder="1" applyAlignment="1" applyProtection="1">
      <alignment horizontal="center" vertical="center" wrapText="1"/>
    </xf>
    <xf numFmtId="0" fontId="27" fillId="2" borderId="39" xfId="0" applyFont="1" applyFill="1" applyBorder="1" applyAlignment="1" applyProtection="1">
      <alignment horizontal="center" vertical="center" wrapText="1"/>
    </xf>
    <xf numFmtId="0" fontId="27" fillId="2" borderId="44" xfId="0" applyFont="1" applyFill="1" applyBorder="1" applyAlignment="1" applyProtection="1">
      <alignment horizontal="center" vertical="center" wrapText="1"/>
    </xf>
    <xf numFmtId="0" fontId="31" fillId="0" borderId="81" xfId="3" applyFont="1" applyFill="1" applyBorder="1" applyAlignment="1" applyProtection="1">
      <alignment horizontal="center" vertical="center" textRotation="90" wrapText="1"/>
    </xf>
    <xf numFmtId="0" fontId="32" fillId="0" borderId="56" xfId="3" applyFont="1" applyBorder="1" applyAlignment="1" applyProtection="1">
      <alignment horizontal="center" vertical="center" textRotation="90" wrapText="1"/>
    </xf>
    <xf numFmtId="0" fontId="32" fillId="0" borderId="74" xfId="3" applyFont="1" applyBorder="1" applyAlignment="1" applyProtection="1">
      <alignment horizontal="center" vertical="center" textRotation="90" wrapText="1"/>
    </xf>
    <xf numFmtId="0" fontId="7" fillId="7" borderId="75" xfId="3" applyFont="1" applyFill="1" applyBorder="1" applyAlignment="1" applyProtection="1">
      <alignment horizontal="left" vertical="center" wrapText="1"/>
    </xf>
    <xf numFmtId="0" fontId="7" fillId="7" borderId="77" xfId="3" applyFont="1" applyFill="1" applyBorder="1" applyAlignment="1" applyProtection="1">
      <alignment horizontal="left" vertical="center" wrapText="1"/>
    </xf>
    <xf numFmtId="0" fontId="15" fillId="6" borderId="35" xfId="3" applyFont="1" applyFill="1" applyBorder="1" applyAlignment="1" applyProtection="1">
      <alignment horizontal="center" vertical="center" wrapText="1"/>
    </xf>
    <xf numFmtId="0" fontId="15" fillId="6" borderId="31" xfId="3" applyFont="1" applyFill="1" applyBorder="1" applyAlignment="1" applyProtection="1">
      <alignment horizontal="center" vertical="center" wrapText="1"/>
    </xf>
    <xf numFmtId="0" fontId="15" fillId="6" borderId="45" xfId="3" applyFont="1" applyFill="1" applyBorder="1" applyAlignment="1" applyProtection="1">
      <alignment horizontal="center" vertical="center" wrapText="1"/>
    </xf>
    <xf numFmtId="0" fontId="15" fillId="6" borderId="39" xfId="3" applyFont="1" applyFill="1" applyBorder="1" applyAlignment="1" applyProtection="1">
      <alignment horizontal="center" vertical="center" wrapText="1"/>
    </xf>
    <xf numFmtId="0" fontId="15" fillId="6" borderId="79" xfId="3" applyFont="1" applyFill="1" applyBorder="1" applyAlignment="1" applyProtection="1">
      <alignment horizontal="left" vertical="center" wrapText="1"/>
    </xf>
    <xf numFmtId="0" fontId="3" fillId="2" borderId="80" xfId="0" applyFont="1" applyFill="1" applyBorder="1" applyAlignment="1" applyProtection="1">
      <alignment horizontal="left" vertical="center"/>
    </xf>
    <xf numFmtId="0" fontId="3" fillId="2" borderId="79" xfId="0" applyFont="1" applyFill="1" applyBorder="1" applyAlignment="1" applyProtection="1">
      <alignment horizontal="left" vertical="center"/>
    </xf>
    <xf numFmtId="0" fontId="15" fillId="6" borderId="36" xfId="3" applyFont="1" applyFill="1" applyBorder="1" applyAlignment="1" applyProtection="1">
      <alignment horizontal="center" vertical="center" wrapText="1"/>
    </xf>
    <xf numFmtId="0" fontId="15" fillId="6" borderId="44" xfId="3" applyFont="1" applyFill="1" applyBorder="1" applyAlignment="1" applyProtection="1">
      <alignment horizontal="center" vertical="center" wrapText="1"/>
    </xf>
    <xf numFmtId="0" fontId="31" fillId="0" borderId="56" xfId="3" applyFont="1" applyFill="1" applyBorder="1" applyAlignment="1" applyProtection="1">
      <alignment horizontal="center" vertical="center" textRotation="90"/>
    </xf>
    <xf numFmtId="0" fontId="7" fillId="6" borderId="41" xfId="3" applyFont="1" applyFill="1" applyBorder="1" applyAlignment="1" applyProtection="1">
      <alignment horizontal="center" vertical="center" wrapText="1"/>
    </xf>
    <xf numFmtId="0" fontId="32" fillId="2" borderId="41" xfId="3" applyFont="1" applyFill="1" applyBorder="1" applyAlignment="1" applyProtection="1">
      <alignment horizontal="center" vertical="center" wrapText="1"/>
    </xf>
    <xf numFmtId="0" fontId="7" fillId="7" borderId="74" xfId="3" applyFont="1" applyFill="1" applyBorder="1" applyAlignment="1" applyProtection="1">
      <alignment horizontal="left" vertical="center" wrapText="1"/>
    </xf>
    <xf numFmtId="0" fontId="7" fillId="7" borderId="76" xfId="3" applyFont="1" applyFill="1" applyBorder="1" applyAlignment="1" applyProtection="1">
      <alignment horizontal="left" vertical="center" wrapText="1"/>
    </xf>
    <xf numFmtId="49" fontId="4" fillId="0" borderId="20" xfId="1" applyNumberFormat="1" applyFont="1" applyFill="1" applyBorder="1" applyAlignment="1" applyProtection="1">
      <alignment horizontal="left" vertical="center" wrapText="1"/>
    </xf>
    <xf numFmtId="49" fontId="4" fillId="0" borderId="21" xfId="1" applyNumberFormat="1" applyFont="1" applyFill="1" applyBorder="1" applyAlignment="1" applyProtection="1">
      <alignment horizontal="left" vertical="center" wrapText="1"/>
    </xf>
    <xf numFmtId="0" fontId="7" fillId="6" borderId="38" xfId="3" applyFont="1" applyFill="1" applyBorder="1" applyAlignment="1" applyProtection="1">
      <alignment horizontal="center" vertical="center" wrapText="1"/>
    </xf>
    <xf numFmtId="0" fontId="7" fillId="6" borderId="30" xfId="3" applyFont="1" applyFill="1" applyBorder="1" applyAlignment="1" applyProtection="1">
      <alignment horizontal="center" vertical="center" wrapText="1"/>
    </xf>
    <xf numFmtId="0" fontId="32" fillId="2" borderId="30" xfId="3" applyFont="1" applyFill="1" applyBorder="1" applyAlignment="1" applyProtection="1">
      <alignment horizontal="center" vertical="center" wrapText="1"/>
    </xf>
    <xf numFmtId="49" fontId="4" fillId="0" borderId="98" xfId="1" applyNumberFormat="1" applyFont="1" applyFill="1" applyBorder="1" applyAlignment="1" applyProtection="1">
      <alignment horizontal="left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</xf>
    <xf numFmtId="0" fontId="7" fillId="2" borderId="41" xfId="2" applyFont="1" applyFill="1" applyBorder="1" applyAlignment="1" applyProtection="1">
      <alignment horizontal="center" vertical="center"/>
    </xf>
    <xf numFmtId="0" fontId="7" fillId="2" borderId="85" xfId="2" applyFont="1" applyFill="1" applyBorder="1" applyAlignment="1" applyProtection="1">
      <alignment horizontal="center" vertical="center"/>
    </xf>
    <xf numFmtId="0" fontId="7" fillId="2" borderId="89" xfId="2" applyFont="1" applyFill="1" applyBorder="1" applyAlignment="1" applyProtection="1">
      <alignment horizontal="center" vertical="center"/>
    </xf>
    <xf numFmtId="0" fontId="7" fillId="2" borderId="68" xfId="2" applyFont="1" applyFill="1" applyBorder="1" applyAlignment="1" applyProtection="1">
      <alignment horizontal="center" vertical="center"/>
    </xf>
    <xf numFmtId="0" fontId="7" fillId="2" borderId="51" xfId="2" applyFont="1" applyFill="1" applyBorder="1" applyAlignment="1" applyProtection="1">
      <alignment horizontal="center" vertical="center"/>
    </xf>
    <xf numFmtId="0" fontId="7" fillId="2" borderId="86" xfId="2" applyFont="1" applyFill="1" applyBorder="1" applyAlignment="1" applyProtection="1">
      <alignment horizontal="center" vertical="center" wrapText="1"/>
    </xf>
    <xf numFmtId="0" fontId="7" fillId="2" borderId="49" xfId="2" applyFont="1" applyFill="1" applyBorder="1" applyAlignment="1" applyProtection="1">
      <alignment horizontal="center" vertical="center" wrapText="1"/>
    </xf>
    <xf numFmtId="0" fontId="7" fillId="2" borderId="52" xfId="2" applyFont="1" applyFill="1" applyBorder="1" applyAlignment="1" applyProtection="1">
      <alignment horizontal="center" vertical="center" wrapText="1"/>
    </xf>
  </cellXfs>
  <cellStyles count="11">
    <cellStyle name="Estilo 1" xfId="7"/>
    <cellStyle name="Estilo 2" xfId="8"/>
    <cellStyle name="Estilo 3" xfId="9"/>
    <cellStyle name="Normal" xfId="0" builtinId="0"/>
    <cellStyle name="Normal 2" xfId="3"/>
    <cellStyle name="Normal 2 2" xfId="6"/>
    <cellStyle name="Normal 2 3" xfId="10"/>
    <cellStyle name="Normal 3" xfId="4"/>
    <cellStyle name="Normal_001_Comparação PU 2009-2008_DRAP" xfId="2"/>
    <cellStyle name="Normal_Quadro_Semanal_PU2010_PAS2011_Base" xfId="1"/>
    <cellStyle name="Nota 2" xf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215968"/>
      <color rgb="FF277E9D"/>
      <color rgb="FF3EA8CE"/>
      <color rgb="FF2B89AB"/>
      <color rgb="FF3099BE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GRÁFICO01!$AA$1</c:f>
          <c:strCache>
            <c:ptCount val="1"/>
            <c:pt idx="0">
              <c:v>GRÁFICO 1 - NÚMERO DE CANDIDATURAS PU2018/PU2017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Continente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CONTINENTE'!$D$25,'QUADRO01 - CONTINENTE'!$I$25)</c:f>
              <c:numCache>
                <c:formatCode>#,##0</c:formatCode>
                <c:ptCount val="2"/>
                <c:pt idx="0">
                  <c:v>171156</c:v>
                </c:pt>
                <c:pt idx="1">
                  <c:v>169806</c:v>
                </c:pt>
              </c:numCache>
            </c:numRef>
          </c:val>
        </c:ser>
        <c:ser>
          <c:idx val="1"/>
          <c:order val="1"/>
          <c:tx>
            <c:v>Madeira</c:v>
          </c:tx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txPr>
              <a:bodyPr rot="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MADEIRA'!$D$16,'QUADRO01 - MADEIRA'!$I$16)</c:f>
              <c:numCache>
                <c:formatCode>#,##0</c:formatCode>
                <c:ptCount val="2"/>
                <c:pt idx="0">
                  <c:v>11943</c:v>
                </c:pt>
                <c:pt idx="1">
                  <c:v>11351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53984"/>
        <c:axId val="211284736"/>
      </c:barChart>
      <c:catAx>
        <c:axId val="1513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284736"/>
        <c:crosses val="autoZero"/>
        <c:auto val="1"/>
        <c:lblAlgn val="ctr"/>
        <c:lblOffset val="100"/>
        <c:noMultiLvlLbl val="0"/>
      </c:catAx>
      <c:valAx>
        <c:axId val="211284736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1353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GRÁFICO07!$AA$2</c:f>
          <c:strCache>
            <c:ptCount val="1"/>
            <c:pt idx="0">
              <c:v>GRÁFICO 7 - TRANSFERÊNCIAS - N.º DE COMUNICAÇÕES POR TIPO (MODELO T - MAA) - PU2018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GRÁFICO07!$Q$56:$Q$60</c:f>
              <c:strCache>
                <c:ptCount val="5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Herança</c:v>
                </c:pt>
                <c:pt idx="3">
                  <c:v>Temporária  (RPB)</c:v>
                </c:pt>
                <c:pt idx="4">
                  <c:v>Total</c:v>
                </c:pt>
              </c:strCache>
            </c:strRef>
          </c:cat>
          <c:val>
            <c:numRef>
              <c:f>GRÁFICO07!$R$56:$R$60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68800"/>
        <c:axId val="30291072"/>
      </c:barChart>
      <c:catAx>
        <c:axId val="302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291072"/>
        <c:crosses val="autoZero"/>
        <c:auto val="1"/>
        <c:lblAlgn val="ctr"/>
        <c:lblOffset val="100"/>
        <c:tickLblSkip val="1"/>
        <c:noMultiLvlLbl val="0"/>
      </c:catAx>
      <c:valAx>
        <c:axId val="302910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26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GRÁFICO07!$AA$3</c:f>
          <c:strCache>
            <c:ptCount val="1"/>
            <c:pt idx="0">
              <c:v>GRÁFICO 7 - TRANSFERÊNCIAS - N.º DE COMUNICAÇÕES POR TIPO (MODELO T - FTA) - PU2018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GRÁFICO07!$Q$81:$Q$82</c:f>
              <c:strCache>
                <c:ptCount val="2"/>
                <c:pt idx="0">
                  <c:v>Herança</c:v>
                </c:pt>
                <c:pt idx="1">
                  <c:v>Total</c:v>
                </c:pt>
              </c:strCache>
            </c:strRef>
          </c:cat>
          <c:val>
            <c:numRef>
              <c:f>GRÁFICO07!$R$81:$R$82</c:f>
              <c:numCache>
                <c:formatCode>General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19744"/>
        <c:axId val="30321280"/>
      </c:barChart>
      <c:catAx>
        <c:axId val="303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321280"/>
        <c:crosses val="autoZero"/>
        <c:auto val="1"/>
        <c:lblAlgn val="ctr"/>
        <c:lblOffset val="100"/>
        <c:tickLblSkip val="1"/>
        <c:noMultiLvlLbl val="0"/>
      </c:catAx>
      <c:valAx>
        <c:axId val="30321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31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GRÁFICO07!$AA$5</c:f>
          <c:strCache>
            <c:ptCount val="1"/>
            <c:pt idx="0">
              <c:v>GRÁFICO 7 - TRANSFERÊNCIAS - N.º DE COMUNICAÇÕES POR TIPO (MODELO T - RPA) - PU2018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RPA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Definitiva</c:v>
              </c:pt>
              <c:pt idx="1">
                <c:v>Herança</c:v>
              </c:pt>
              <c:pt idx="2">
                <c:v>Temporária  (RPB)</c:v>
              </c:pt>
            </c:strLit>
          </c:cat>
          <c:val>
            <c:numLit>
              <c:formatCode>General</c:formatCode>
              <c:ptCount val="4"/>
              <c:pt idx="0">
                <c:v>451</c:v>
              </c:pt>
              <c:pt idx="1">
                <c:v>931</c:v>
              </c:pt>
              <c:pt idx="2">
                <c:v>5</c:v>
              </c:pt>
              <c:pt idx="3">
                <c:v>1387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29472"/>
        <c:axId val="30331264"/>
      </c:barChart>
      <c:catAx>
        <c:axId val="303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331264"/>
        <c:crosses val="autoZero"/>
        <c:auto val="1"/>
        <c:lblAlgn val="ctr"/>
        <c:lblOffset val="100"/>
        <c:tickLblSkip val="1"/>
        <c:noMultiLvlLbl val="0"/>
      </c:catAx>
      <c:valAx>
        <c:axId val="303312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32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GRÁFICO08!$AA$1</c:f>
          <c:strCache>
            <c:ptCount val="1"/>
            <c:pt idx="0">
              <c:v>GRÁFICO 8 -  TRANSFERÊNCIAS - DIREITOS POR TIPO (MODELO T - RPB)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6"/>
              <c:pt idx="0">
                <c:v>Alteração de estatuto jurídico ou denominação</c:v>
              </c:pt>
              <c:pt idx="1">
                <c:v>Definitiva</c:v>
              </c:pt>
              <c:pt idx="2">
                <c:v>Fusão</c:v>
              </c:pt>
              <c:pt idx="3">
                <c:v>Herança</c:v>
              </c:pt>
              <c:pt idx="4">
                <c:v>Temporária  (RPB)</c:v>
              </c:pt>
            </c:strLit>
          </c:cat>
          <c:val>
            <c:numLit>
              <c:formatCode>General</c:formatCode>
              <c:ptCount val="6"/>
              <c:pt idx="0">
                <c:v>49.42</c:v>
              </c:pt>
              <c:pt idx="1">
                <c:v>140389.43</c:v>
              </c:pt>
              <c:pt idx="2">
                <c:v>444.56</c:v>
              </c:pt>
              <c:pt idx="3">
                <c:v>25761.8</c:v>
              </c:pt>
              <c:pt idx="4">
                <c:v>3827.72</c:v>
              </c:pt>
              <c:pt idx="5">
                <c:v>170472.93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37920"/>
        <c:axId val="30739456"/>
      </c:barChart>
      <c:catAx>
        <c:axId val="30737920"/>
        <c:scaling>
          <c:orientation val="minMax"/>
        </c:scaling>
        <c:delete val="0"/>
        <c:axPos val="b"/>
        <c:majorTickMark val="out"/>
        <c:minorTickMark val="none"/>
        <c:tickLblPos val="nextTo"/>
        <c:crossAx val="30739456"/>
        <c:crosses val="autoZero"/>
        <c:auto val="1"/>
        <c:lblAlgn val="ctr"/>
        <c:lblOffset val="100"/>
        <c:noMultiLvlLbl val="0"/>
      </c:catAx>
      <c:valAx>
        <c:axId val="30739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73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GRÁFICO08!$AA$2</c:f>
          <c:strCache>
            <c:ptCount val="1"/>
            <c:pt idx="0">
              <c:v>GRÁFICO 8 -  TRANSFERÊNCIAS - ÁREA POR TIPO (MODELO T - MAA) - PU2018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GRÁFICO08!$Q$55:$Q$59</c:f>
              <c:strCache>
                <c:ptCount val="5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Herança</c:v>
                </c:pt>
                <c:pt idx="3">
                  <c:v>Temporária  (RPB)</c:v>
                </c:pt>
                <c:pt idx="4">
                  <c:v>Total</c:v>
                </c:pt>
              </c:strCache>
            </c:strRef>
          </c:cat>
          <c:val>
            <c:numRef>
              <c:f>GRÁFICO08!$R$55:$R$59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67288.28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64032"/>
        <c:axId val="30774016"/>
      </c:barChart>
      <c:catAx>
        <c:axId val="307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774016"/>
        <c:crosses val="autoZero"/>
        <c:auto val="1"/>
        <c:lblAlgn val="ctr"/>
        <c:lblOffset val="100"/>
        <c:tickLblSkip val="1"/>
        <c:noMultiLvlLbl val="0"/>
      </c:catAx>
      <c:valAx>
        <c:axId val="30774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76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GRÁFICO08!$AA$3</c:f>
          <c:strCache>
            <c:ptCount val="1"/>
            <c:pt idx="0">
              <c:v>GRÁFICO 8 -  TRANSFERÊNCIAS - ÁREA POR TIPO (MODELO T - FTA) - PU2018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GRÁFICO08!$Q$78:$Q$79</c:f>
              <c:strCache>
                <c:ptCount val="2"/>
                <c:pt idx="0">
                  <c:v>Herança</c:v>
                </c:pt>
                <c:pt idx="1">
                  <c:v>Total</c:v>
                </c:pt>
              </c:strCache>
            </c:strRef>
          </c:cat>
          <c:val>
            <c:numRef>
              <c:f>GRÁFICO08!$R$78:$R$79</c:f>
              <c:numCache>
                <c:formatCode>General</c:formatCode>
                <c:ptCount val="2"/>
                <c:pt idx="0">
                  <c:v>0</c:v>
                </c:pt>
                <c:pt idx="1">
                  <c:v>272.97000000000003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90400"/>
        <c:axId val="30791936"/>
      </c:barChart>
      <c:catAx>
        <c:axId val="307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791936"/>
        <c:crosses val="autoZero"/>
        <c:auto val="1"/>
        <c:lblAlgn val="ctr"/>
        <c:lblOffset val="100"/>
        <c:tickLblSkip val="1"/>
        <c:noMultiLvlLbl val="0"/>
      </c:catAx>
      <c:valAx>
        <c:axId val="307919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790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GRÁFICO08!$AA$5</c:f>
          <c:strCache>
            <c:ptCount val="1"/>
            <c:pt idx="0">
              <c:v>GRÁFICO 8 -  TRANSFERÊNCIAS - DIREITOS POR TIPO (MODELO T - RPA)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Definitiva</c:v>
              </c:pt>
              <c:pt idx="1">
                <c:v>Herança</c:v>
              </c:pt>
              <c:pt idx="2">
                <c:v>Temporária  (RPB)</c:v>
              </c:pt>
            </c:strLit>
          </c:cat>
          <c:val>
            <c:numLit>
              <c:formatCode>General</c:formatCode>
              <c:ptCount val="4"/>
              <c:pt idx="0">
                <c:v>1127.3399999999999</c:v>
              </c:pt>
              <c:pt idx="1">
                <c:v>2111.17</c:v>
              </c:pt>
              <c:pt idx="2">
                <c:v>16.420000000000002</c:v>
              </c:pt>
              <c:pt idx="3">
                <c:v>3254.93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74560"/>
        <c:axId val="31084544"/>
      </c:barChart>
      <c:catAx>
        <c:axId val="31074560"/>
        <c:scaling>
          <c:orientation val="minMax"/>
        </c:scaling>
        <c:delete val="0"/>
        <c:axPos val="b"/>
        <c:majorTickMark val="out"/>
        <c:minorTickMark val="none"/>
        <c:tickLblPos val="nextTo"/>
        <c:crossAx val="31084544"/>
        <c:crosses val="autoZero"/>
        <c:auto val="1"/>
        <c:lblAlgn val="ctr"/>
        <c:lblOffset val="100"/>
        <c:noMultiLvlLbl val="0"/>
      </c:catAx>
      <c:valAx>
        <c:axId val="310845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1074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QUADRO09!$AA$1</c:f>
          <c:strCache>
            <c:ptCount val="1"/>
            <c:pt idx="0">
              <c:v>GRÁFICO 9 - NÚMERO DE CANDIDATURAS PU,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QUADRO09!$B$6:$B$11</c:f>
              <c:numCache>
                <c:formatCode>#,##0</c:formatCode>
                <c:ptCount val="6"/>
                <c:pt idx="0">
                  <c:v>89303</c:v>
                </c:pt>
                <c:pt idx="1">
                  <c:v>42953</c:v>
                </c:pt>
                <c:pt idx="2">
                  <c:v>10685</c:v>
                </c:pt>
                <c:pt idx="3">
                  <c:v>23572</c:v>
                </c:pt>
                <c:pt idx="4">
                  <c:v>4643</c:v>
                </c:pt>
                <c:pt idx="5">
                  <c:v>11943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QUADRO09!$AA$2</c:f>
          <c:strCache>
            <c:ptCount val="1"/>
            <c:pt idx="0">
              <c:v>GRÁFICO 10 - NÚMERO DE CANDIDATURAS PU,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QUADRO09!$D$6:$D$11</c:f>
              <c:numCache>
                <c:formatCode>#,##0</c:formatCode>
                <c:ptCount val="6"/>
                <c:pt idx="0">
                  <c:v>88833</c:v>
                </c:pt>
                <c:pt idx="1">
                  <c:v>42733</c:v>
                </c:pt>
                <c:pt idx="2">
                  <c:v>10622</c:v>
                </c:pt>
                <c:pt idx="3">
                  <c:v>23104</c:v>
                </c:pt>
                <c:pt idx="4">
                  <c:v>4526</c:v>
                </c:pt>
                <c:pt idx="5">
                  <c:v>11351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QUADRO10!$AA$1</c:f>
          <c:strCache>
            <c:ptCount val="1"/>
            <c:pt idx="0">
              <c:v>GRÁFICO 11 - NÚMERO DE CANDIDATURAS RPB,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QUADRO10!$B$7:$B$11</c:f>
              <c:numCache>
                <c:formatCode>#,##0</c:formatCode>
                <c:ptCount val="5"/>
                <c:pt idx="0">
                  <c:v>45294</c:v>
                </c:pt>
                <c:pt idx="1">
                  <c:v>18754</c:v>
                </c:pt>
                <c:pt idx="2">
                  <c:v>6317</c:v>
                </c:pt>
                <c:pt idx="3">
                  <c:v>17090</c:v>
                </c:pt>
                <c:pt idx="4">
                  <c:v>2645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GRÁFICO02!$AA$1</c:f>
          <c:strCache>
            <c:ptCount val="1"/>
            <c:pt idx="0">
              <c:v>GRÁFICO 2 - N.º DE CANDIDATURAS, POR AJUDA / APOIO - PU2018/PU2017 - CONTINENTE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CONTINENTE'!$D$8,'QUADRO01 - CONTINENTE'!$I$8)</c:f>
              <c:numCache>
                <c:formatCode>#,##0</c:formatCode>
                <c:ptCount val="2"/>
                <c:pt idx="0">
                  <c:v>90100</c:v>
                </c:pt>
                <c:pt idx="1">
                  <c:v>87248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CONTINENTE'!$D$10,'QUADRO01 - CONTINENTE'!$I$10)</c:f>
              <c:numCache>
                <c:formatCode>#,##0</c:formatCode>
                <c:ptCount val="2"/>
                <c:pt idx="0">
                  <c:v>59157</c:v>
                </c:pt>
                <c:pt idx="1">
                  <c:v>63065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CONTINENTE'!$D$12,'QUADRO01 - CONTINENTE'!$I$12)</c:f>
              <c:numCache>
                <c:formatCode>#,##0</c:formatCode>
                <c:ptCount val="2"/>
                <c:pt idx="0">
                  <c:v>125384</c:v>
                </c:pt>
                <c:pt idx="1">
                  <c:v>122821</c:v>
                </c:pt>
              </c:numCache>
            </c:numRef>
          </c:val>
        </c:ser>
        <c:ser>
          <c:idx val="3"/>
          <c:order val="3"/>
          <c:tx>
            <c:strRef>
              <c:f>'QUADRO01 - CONTINENTE'!$A$13</c:f>
              <c:strCache>
                <c:ptCount val="1"/>
                <c:pt idx="0">
                  <c:v>Medidas Agro-Ambientais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CONTINENTE'!$D$13,'QUADRO01 - CONTINENTE'!$I$13)</c:f>
              <c:numCache>
                <c:formatCode>#,##0</c:formatCode>
                <c:ptCount val="2"/>
                <c:pt idx="0">
                  <c:v>57121</c:v>
                </c:pt>
                <c:pt idx="1">
                  <c:v>57359</c:v>
                </c:pt>
              </c:numCache>
            </c:numRef>
          </c:val>
        </c:ser>
        <c:ser>
          <c:idx val="4"/>
          <c:order val="4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CONTINENTE'!$D$19,'QUADRO01 - CONTINENTE'!$I$19)</c:f>
              <c:numCache>
                <c:formatCode>#,##0</c:formatCode>
                <c:ptCount val="2"/>
                <c:pt idx="0">
                  <c:v>393</c:v>
                </c:pt>
                <c:pt idx="1">
                  <c:v>401</c:v>
                </c:pt>
              </c:numCache>
            </c:numRef>
          </c:val>
        </c:ser>
        <c:ser>
          <c:idx val="5"/>
          <c:order val="5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CONTINENTE'!$D$20,'QUADRO01 - CONTINENTE'!$I$20)</c:f>
              <c:numCache>
                <c:formatCode>#,##0</c:formatCode>
                <c:ptCount val="2"/>
                <c:pt idx="0">
                  <c:v>2634</c:v>
                </c:pt>
                <c:pt idx="1">
                  <c:v>2740</c:v>
                </c:pt>
              </c:numCache>
            </c:numRef>
          </c:val>
        </c:ser>
        <c:ser>
          <c:idx val="6"/>
          <c:order val="6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CONTINENTE'!$D$21,'QUADRO01 - CONTINENTE'!$I$21)</c:f>
              <c:numCache>
                <c:formatCode>#,##0</c:formatCode>
                <c:ptCount val="2"/>
                <c:pt idx="0">
                  <c:v>2458</c:v>
                </c:pt>
                <c:pt idx="1">
                  <c:v>3335</c:v>
                </c:pt>
              </c:numCache>
            </c:numRef>
          </c:val>
        </c:ser>
        <c:ser>
          <c:idx val="7"/>
          <c:order val="7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CONTINENTE'!$D$22,'QUADRO01 - CONTINENTE'!$I$22)</c:f>
              <c:numCache>
                <c:formatCode>#,##0</c:formatCode>
                <c:ptCount val="2"/>
                <c:pt idx="0">
                  <c:v>5</c:v>
                </c:pt>
                <c:pt idx="1">
                  <c:v>10</c:v>
                </c:pt>
              </c:numCache>
            </c:numRef>
          </c:val>
        </c:ser>
        <c:ser>
          <c:idx val="8"/>
          <c:order val="8"/>
          <c:tx>
            <c:strRef>
              <c:f>'QUADRO01 - CONTINENTE'!$A$23:$B$23</c:f>
              <c:strCache>
                <c:ptCount val="1"/>
                <c:pt idx="0">
                  <c:v>Florestação - PDR2020 Operação 8.1.1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CONTINENTE'!$D$23,'QUADRO01 - CONTINENTE'!$I$23)</c:f>
              <c:numCache>
                <c:formatCode>#,##0</c:formatCode>
                <c:ptCount val="2"/>
                <c:pt idx="0">
                  <c:v>10</c:v>
                </c:pt>
              </c:numCache>
            </c:numRef>
          </c:val>
        </c:ser>
        <c:ser>
          <c:idx val="9"/>
          <c:order val="9"/>
          <c:tx>
            <c:strRef>
              <c:f>'QUADRO01 - CONTINENTE'!$A$24:$B$24</c:f>
              <c:strCache>
                <c:ptCount val="1"/>
                <c:pt idx="0">
                  <c:v>Florestação - PDR2020 Operação 8.1.2</c:v>
                </c:pt>
              </c:strCache>
            </c:strRef>
          </c:tx>
          <c:invertIfNegative val="0"/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CONTINENTE'!$D$24,'QUADRO01 - CONTINENTE'!$I$24)</c:f>
              <c:numCache>
                <c:formatCode>#,##0</c:formatCode>
                <c:ptCount val="2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7975040"/>
        <c:axId val="28169344"/>
      </c:barChart>
      <c:catAx>
        <c:axId val="279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169344"/>
        <c:crosses val="autoZero"/>
        <c:auto val="1"/>
        <c:lblAlgn val="ctr"/>
        <c:lblOffset val="100"/>
        <c:noMultiLvlLbl val="0"/>
      </c:catAx>
      <c:valAx>
        <c:axId val="2816934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7975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QUADRO10!$AA$2</c:f>
          <c:strCache>
            <c:ptCount val="1"/>
            <c:pt idx="0">
              <c:v>GRÁFICO 12 - ÁREA RPB,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QUADRO10!$D$7:$D$11</c:f>
              <c:numCache>
                <c:formatCode>#,##0</c:formatCode>
                <c:ptCount val="5"/>
                <c:pt idx="0">
                  <c:v>404238.06</c:v>
                </c:pt>
                <c:pt idx="1">
                  <c:v>315711.71000000002</c:v>
                </c:pt>
                <c:pt idx="2">
                  <c:v>293947.28000000003</c:v>
                </c:pt>
                <c:pt idx="3">
                  <c:v>1830583.56</c:v>
                </c:pt>
                <c:pt idx="4">
                  <c:v>49428.12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QUADRO10!$AA$3</c:f>
          <c:strCache>
            <c:ptCount val="1"/>
            <c:pt idx="0">
              <c:v>GRÁFICO 11a - NÚMERO DE CANDIDATURAS RPB,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QUADRO10!$F$7:$F$11</c:f>
              <c:numCache>
                <c:formatCode>#,##0</c:formatCode>
                <c:ptCount val="5"/>
                <c:pt idx="0">
                  <c:v>44192</c:v>
                </c:pt>
                <c:pt idx="1">
                  <c:v>18361</c:v>
                </c:pt>
                <c:pt idx="2">
                  <c:v>6217</c:v>
                </c:pt>
                <c:pt idx="3">
                  <c:v>16128</c:v>
                </c:pt>
                <c:pt idx="4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QUADRO10!$AA$4</c:f>
          <c:strCache>
            <c:ptCount val="1"/>
            <c:pt idx="0">
              <c:v>GRÁFICO 12a - ÁREA RPB,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QUADRO10!$H$7:$H$11</c:f>
              <c:numCache>
                <c:formatCode>#,##0</c:formatCode>
                <c:ptCount val="5"/>
                <c:pt idx="0">
                  <c:v>381634.62</c:v>
                </c:pt>
                <c:pt idx="1">
                  <c:v>308095.90999999997</c:v>
                </c:pt>
                <c:pt idx="2">
                  <c:v>296571.84000000003</c:v>
                </c:pt>
                <c:pt idx="3">
                  <c:v>1817036.68</c:v>
                </c:pt>
                <c:pt idx="4">
                  <c:v>49032.67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QUADRO11!$AA$2</c:f>
          <c:strCache>
            <c:ptCount val="1"/>
            <c:pt idx="0">
              <c:v>GRÁFICO 14 - ÁREA RPA,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QUADRO11!$D$7:$D$11</c:f>
              <c:numCache>
                <c:formatCode>#,##0</c:formatCode>
                <c:ptCount val="5"/>
                <c:pt idx="0">
                  <c:v>78764.53</c:v>
                </c:pt>
                <c:pt idx="1">
                  <c:v>38843.49</c:v>
                </c:pt>
                <c:pt idx="2">
                  <c:v>7283.61</c:v>
                </c:pt>
                <c:pt idx="3">
                  <c:v>10612</c:v>
                </c:pt>
                <c:pt idx="4">
                  <c:v>3558.79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QUADRO11!$AA$1</c:f>
          <c:strCache>
            <c:ptCount val="1"/>
            <c:pt idx="0">
              <c:v>GRÁFICO 13 - NÚMERO DE CANDIDATURAS RPA,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QUADRO11!$B$7:$B$11</c:f>
              <c:numCache>
                <c:formatCode>#,##0</c:formatCode>
                <c:ptCount val="5"/>
                <c:pt idx="0">
                  <c:v>33101</c:v>
                </c:pt>
                <c:pt idx="1">
                  <c:v>19063</c:v>
                </c:pt>
                <c:pt idx="2">
                  <c:v>2818</c:v>
                </c:pt>
                <c:pt idx="3">
                  <c:v>3464</c:v>
                </c:pt>
                <c:pt idx="4">
                  <c:v>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QUADRO11!$AA$3</c:f>
          <c:strCache>
            <c:ptCount val="1"/>
            <c:pt idx="0">
              <c:v>GRÁFICO 13a - NÚMERO DE CANDIDATURAS RPA,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QUADRO11!$F$7:$F$11</c:f>
              <c:numCache>
                <c:formatCode>#,##0</c:formatCode>
                <c:ptCount val="5"/>
                <c:pt idx="0">
                  <c:v>34867</c:v>
                </c:pt>
                <c:pt idx="1">
                  <c:v>19944</c:v>
                </c:pt>
                <c:pt idx="2">
                  <c:v>2972</c:v>
                </c:pt>
                <c:pt idx="3">
                  <c:v>4244</c:v>
                </c:pt>
                <c:pt idx="4">
                  <c:v>1038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QUADRO11!$AA$4</c:f>
          <c:strCache>
            <c:ptCount val="1"/>
            <c:pt idx="0">
              <c:v>GRÁFICO 14a - ÁREA RPA,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QUADRO11!$H$7:$H$11</c:f>
              <c:numCache>
                <c:formatCode>#,##0</c:formatCode>
                <c:ptCount val="5"/>
                <c:pt idx="0">
                  <c:v>84062.03</c:v>
                </c:pt>
                <c:pt idx="1">
                  <c:v>41213.94</c:v>
                </c:pt>
                <c:pt idx="2">
                  <c:v>7918.35</c:v>
                </c:pt>
                <c:pt idx="3">
                  <c:v>14664.79</c:v>
                </c:pt>
                <c:pt idx="4">
                  <c:v>5403.1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QUADRO12!$AA$2</c:f>
          <c:strCache>
            <c:ptCount val="1"/>
            <c:pt idx="0">
              <c:v>GRÁFICO 16 - ÁREA MZD,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QUADRO12!$D$7:$D$12</c:f>
              <c:numCache>
                <c:formatCode>#,##0</c:formatCode>
                <c:ptCount val="6"/>
                <c:pt idx="0">
                  <c:v>459468.99</c:v>
                </c:pt>
                <c:pt idx="1">
                  <c:v>301784.19</c:v>
                </c:pt>
                <c:pt idx="2">
                  <c:v>91284.38</c:v>
                </c:pt>
                <c:pt idx="3">
                  <c:v>1673419.16</c:v>
                </c:pt>
                <c:pt idx="4">
                  <c:v>45729.71</c:v>
                </c:pt>
                <c:pt idx="5">
                  <c:v>3379.47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QUADRO12!$AA$1</c:f>
          <c:strCache>
            <c:ptCount val="1"/>
            <c:pt idx="0">
              <c:v>GRÁFICO 15 - NÚMERO DE CANDIDATURAS MZD,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QUADRO12!$B$7:$B$12</c:f>
              <c:numCache>
                <c:formatCode>#,##0</c:formatCode>
                <c:ptCount val="6"/>
                <c:pt idx="0">
                  <c:v>70761</c:v>
                </c:pt>
                <c:pt idx="1">
                  <c:v>27998</c:v>
                </c:pt>
                <c:pt idx="2">
                  <c:v>2413</c:v>
                </c:pt>
                <c:pt idx="3">
                  <c:v>20448</c:v>
                </c:pt>
                <c:pt idx="4">
                  <c:v>3764</c:v>
                </c:pt>
                <c:pt idx="5">
                  <c:v>11756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QUADRO12!$AA$4</c:f>
          <c:strCache>
            <c:ptCount val="1"/>
            <c:pt idx="0">
              <c:v>GRÁFICO 18 - ÁREA MZD,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QUADRO12!$H$7:$H$12</c:f>
              <c:numCache>
                <c:formatCode>#,##0</c:formatCode>
                <c:ptCount val="6"/>
                <c:pt idx="0">
                  <c:v>446467.06</c:v>
                </c:pt>
                <c:pt idx="1">
                  <c:v>294769.90000000002</c:v>
                </c:pt>
                <c:pt idx="2">
                  <c:v>91499.23</c:v>
                </c:pt>
                <c:pt idx="3">
                  <c:v>1644134.05</c:v>
                </c:pt>
                <c:pt idx="4">
                  <c:v>44234.66</c:v>
                </c:pt>
                <c:pt idx="5">
                  <c:v>3288.34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GRÁFICO02!$AA$2</c:f>
          <c:strCache>
            <c:ptCount val="1"/>
            <c:pt idx="0">
              <c:v>GRÁFICO 2 - N.º DE CANDIDATURAS, POR AJUDA / APOIO, PU2018/PU2017 - MADEIRA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MADEIRA'!$D$8,'QUADRO01 - MADEIRA'!$I$8)</c:f>
              <c:numCache>
                <c:formatCode>#,##0</c:formatCode>
                <c:ptCount val="2"/>
                <c:pt idx="0">
                  <c:v>11756</c:v>
                </c:pt>
                <c:pt idx="1">
                  <c:v>11166</c:v>
                </c:pt>
              </c:numCache>
            </c:numRef>
          </c:val>
        </c:ser>
        <c:ser>
          <c:idx val="1"/>
          <c:order val="1"/>
          <c:tx>
            <c:strRef>
              <c:f>'QUADRO01 - MADEIRA'!$A$9:$B$9</c:f>
              <c:strCache>
                <c:ptCount val="1"/>
                <c:pt idx="0">
                  <c:v>Medidas Agro-Ambientais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MADEIRA'!$D$9,'QUADRO01 - MADEIRA'!$I$9)</c:f>
              <c:numCache>
                <c:formatCode>#,##0</c:formatCode>
                <c:ptCount val="2"/>
                <c:pt idx="0">
                  <c:v>1813</c:v>
                </c:pt>
                <c:pt idx="1">
                  <c:v>1761</c:v>
                </c:pt>
              </c:numCache>
            </c:numRef>
          </c:val>
        </c:ser>
        <c:ser>
          <c:idx val="4"/>
          <c:order val="2"/>
          <c:tx>
            <c:strRef>
              <c:f>'QUADRO01 - MADEIRA'!$A$10:$B$10</c:f>
              <c:strCache>
                <c:ptCount val="1"/>
                <c:pt idx="0">
                  <c:v>POSEI - Abate Suínos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MADEIRA'!$D$10,'QUADRO01 - MADEIRA'!$I$10)</c:f>
              <c:numCache>
                <c:formatCode>#,##0</c:formatCode>
                <c:ptCount val="2"/>
                <c:pt idx="0">
                  <c:v>31</c:v>
                </c:pt>
                <c:pt idx="1">
                  <c:v>18</c:v>
                </c:pt>
              </c:numCache>
            </c:numRef>
          </c:val>
        </c:ser>
        <c:ser>
          <c:idx val="5"/>
          <c:order val="3"/>
          <c:tx>
            <c:strRef>
              <c:f>'QUADRO01 - MADEIRA'!$A$11:$B$11</c:f>
              <c:strCache>
                <c:ptCount val="1"/>
                <c:pt idx="0">
                  <c:v>POSEI - Abate Bovinos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MADEIRA'!$D$11,'QUADRO01 - MADEIRA'!$I$11)</c:f>
              <c:numCache>
                <c:formatCode>#,##0</c:formatCode>
                <c:ptCount val="2"/>
                <c:pt idx="0">
                  <c:v>531</c:v>
                </c:pt>
                <c:pt idx="1">
                  <c:v>449</c:v>
                </c:pt>
              </c:numCache>
            </c:numRef>
          </c:val>
        </c:ser>
        <c:ser>
          <c:idx val="6"/>
          <c:order val="4"/>
          <c:tx>
            <c:strRef>
              <c:f>'QUADRO01 - MADEIRA'!$A$12:$B$12</c:f>
              <c:strCache>
                <c:ptCount val="1"/>
                <c:pt idx="0">
                  <c:v>POSEI - Vacas Leiteiras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MADEIRA'!$D$12,'QUADRO01 - MADEIRA'!$I$12)</c:f>
              <c:numCache>
                <c:formatCode>#,##0</c:formatCode>
                <c:ptCount val="2"/>
                <c:pt idx="0">
                  <c:v>48</c:v>
                </c:pt>
                <c:pt idx="1">
                  <c:v>26</c:v>
                </c:pt>
              </c:numCache>
            </c:numRef>
          </c:val>
        </c:ser>
        <c:ser>
          <c:idx val="7"/>
          <c:order val="5"/>
          <c:tx>
            <c:strRef>
              <c:f>'QUADRO01 - MADEIRA'!$A$13:$B$13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MADEIRA'!$D$13,'QUADRO01 - MADEIRA'!$I$13)</c:f>
              <c:numCache>
                <c:formatCode>#,##0</c:formatCode>
                <c:ptCount val="2"/>
                <c:pt idx="0">
                  <c:v>11777</c:v>
                </c:pt>
                <c:pt idx="1">
                  <c:v>11184</c:v>
                </c:pt>
              </c:numCache>
            </c:numRef>
          </c:val>
        </c:ser>
        <c:ser>
          <c:idx val="2"/>
          <c:order val="6"/>
          <c:tx>
            <c:strRef>
              <c:f>'QUADRO01 - MADEIRA'!$A$14:$B$14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MADEIRA'!$D$14,'QUADRO01 - MADEIRA'!$I$14)</c:f>
              <c:numCache>
                <c:formatCode>#,##0</c:formatCode>
                <c:ptCount val="2"/>
                <c:pt idx="0">
                  <c:v>1236</c:v>
                </c:pt>
                <c:pt idx="1">
                  <c:v>1202</c:v>
                </c:pt>
              </c:numCache>
            </c:numRef>
          </c:val>
        </c:ser>
        <c:ser>
          <c:idx val="3"/>
          <c:order val="7"/>
          <c:tx>
            <c:strRef>
              <c:f>'QUADRO01 - MADEIRA'!$A$15:$B$15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MADEIRA'!$D$15,'QUADRO01 - MADEIRA'!$I$15)</c:f>
              <c:numCache>
                <c:formatCode>#,##0</c:formatCode>
                <c:ptCount val="2"/>
                <c:pt idx="0">
                  <c:v>3073</c:v>
                </c:pt>
                <c:pt idx="1">
                  <c:v>3015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8342144"/>
        <c:axId val="28343680"/>
      </c:barChart>
      <c:catAx>
        <c:axId val="283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343680"/>
        <c:crosses val="autoZero"/>
        <c:auto val="1"/>
        <c:lblAlgn val="ctr"/>
        <c:lblOffset val="100"/>
        <c:noMultiLvlLbl val="0"/>
      </c:catAx>
      <c:valAx>
        <c:axId val="2834368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8342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QUADRO12!$AA$3</c:f>
          <c:strCache>
            <c:ptCount val="1"/>
            <c:pt idx="0">
              <c:v>GRÁFICO 17 - NÚMERO DE CANDIDATURAS MZD,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QUADRO12!$F$7:$F$12</c:f>
              <c:numCache>
                <c:formatCode>#,##0</c:formatCode>
                <c:ptCount val="6"/>
                <c:pt idx="0">
                  <c:v>69860</c:v>
                </c:pt>
                <c:pt idx="1">
                  <c:v>27346</c:v>
                </c:pt>
                <c:pt idx="2">
                  <c:v>2264</c:v>
                </c:pt>
                <c:pt idx="3">
                  <c:v>19800</c:v>
                </c:pt>
                <c:pt idx="4">
                  <c:v>3551</c:v>
                </c:pt>
                <c:pt idx="5">
                  <c:v>11166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QUADRO13!$AA$2</c:f>
          <c:strCache>
            <c:ptCount val="1"/>
            <c:pt idx="0">
              <c:v>GRÁFICO 20 - ÁREA MAA,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QUADRO13!$D$7:$D$12</c:f>
              <c:numCache>
                <c:formatCode>#,##0</c:formatCode>
                <c:ptCount val="6"/>
                <c:pt idx="0">
                  <c:v>194056.4</c:v>
                </c:pt>
                <c:pt idx="1">
                  <c:v>135653.29</c:v>
                </c:pt>
                <c:pt idx="2">
                  <c:v>102297.44</c:v>
                </c:pt>
                <c:pt idx="3">
                  <c:v>953512.57</c:v>
                </c:pt>
                <c:pt idx="4">
                  <c:v>14488.44</c:v>
                </c:pt>
                <c:pt idx="5">
                  <c:v>1662.05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QUADRO13!$AA$1</c:f>
          <c:strCache>
            <c:ptCount val="1"/>
            <c:pt idx="0">
              <c:v>GRÁFICO 19 - NÚMERO DE CANDIDATURAS MAA,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QUADRO13!$B$7:$B$12</c:f>
              <c:numCache>
                <c:formatCode>#,##0</c:formatCode>
                <c:ptCount val="6"/>
                <c:pt idx="0">
                  <c:v>28945</c:v>
                </c:pt>
                <c:pt idx="1">
                  <c:v>10815</c:v>
                </c:pt>
                <c:pt idx="2">
                  <c:v>3616</c:v>
                </c:pt>
                <c:pt idx="3">
                  <c:v>12466</c:v>
                </c:pt>
                <c:pt idx="4">
                  <c:v>1279</c:v>
                </c:pt>
                <c:pt idx="5">
                  <c:v>1813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QUADRO13!$AA$3</c:f>
          <c:strCache>
            <c:ptCount val="1"/>
            <c:pt idx="0">
              <c:v>GRÁFICO 21 - ANIMAIS MAA,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5"/>
              <c:delete val="1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QUADRO13!$F$7:$F$12</c:f>
              <c:numCache>
                <c:formatCode>#,##0</c:formatCode>
                <c:ptCount val="6"/>
                <c:pt idx="0">
                  <c:v>33280.39</c:v>
                </c:pt>
                <c:pt idx="1">
                  <c:v>8102.16</c:v>
                </c:pt>
                <c:pt idx="2">
                  <c:v>4980.1000000000004</c:v>
                </c:pt>
                <c:pt idx="3">
                  <c:v>29171.3</c:v>
                </c:pt>
                <c:pt idx="4">
                  <c:v>814.51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QUADRO13!$AA$5</c:f>
          <c:strCache>
            <c:ptCount val="1"/>
            <c:pt idx="0">
              <c:v>GRÁFICO 23 - ÁREA MAA,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QUADRO13!$J$7:$J$12</c:f>
              <c:numCache>
                <c:formatCode>#,##0</c:formatCode>
                <c:ptCount val="6"/>
                <c:pt idx="0">
                  <c:v>192142.07999999999</c:v>
                </c:pt>
                <c:pt idx="1">
                  <c:v>137405.79999999999</c:v>
                </c:pt>
                <c:pt idx="2">
                  <c:v>106145.23</c:v>
                </c:pt>
                <c:pt idx="3">
                  <c:v>964638.03</c:v>
                </c:pt>
                <c:pt idx="4">
                  <c:v>14506.62</c:v>
                </c:pt>
                <c:pt idx="5">
                  <c:v>1152.24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QUADRO13!$AA$4</c:f>
          <c:strCache>
            <c:ptCount val="1"/>
            <c:pt idx="0">
              <c:v>GRÁFICO 22 - NÚMERO DE CANDIDATURAS MAA,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QUADRO13!$H$7:$H$12</c:f>
              <c:numCache>
                <c:formatCode>#,##0</c:formatCode>
                <c:ptCount val="6"/>
                <c:pt idx="0">
                  <c:v>29134</c:v>
                </c:pt>
                <c:pt idx="1">
                  <c:v>10935</c:v>
                </c:pt>
                <c:pt idx="2">
                  <c:v>3644</c:v>
                </c:pt>
                <c:pt idx="3">
                  <c:v>12398</c:v>
                </c:pt>
                <c:pt idx="4">
                  <c:v>1248</c:v>
                </c:pt>
                <c:pt idx="5">
                  <c:v>1761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QUADRO13!$AA$6</c:f>
          <c:strCache>
            <c:ptCount val="1"/>
            <c:pt idx="0">
              <c:v>GRÁFICO 24 - ANIMAIS MAA, POR REGIÃO - 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QUADRO13!$L$7:$L$12</c:f>
              <c:numCache>
                <c:formatCode>#,##0</c:formatCode>
                <c:ptCount val="6"/>
                <c:pt idx="0">
                  <c:v>33797.47</c:v>
                </c:pt>
                <c:pt idx="1">
                  <c:v>7948.36</c:v>
                </c:pt>
                <c:pt idx="2">
                  <c:v>5767.55</c:v>
                </c:pt>
                <c:pt idx="3">
                  <c:v>30157.7</c:v>
                </c:pt>
                <c:pt idx="4">
                  <c:v>806.21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GRÁFICO25!$AA$1</c:f>
          <c:strCache>
            <c:ptCount val="1"/>
            <c:pt idx="0">
              <c:v>GRÁFICO 25 - DISTRIBUIÇÃO DO ATENDIMENTO DO PARCELÁRIO, POR ENTIDADE (ACUMULADO)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QUADRO15!$A$7</c:f>
              <c:strCache>
                <c:ptCount val="1"/>
                <c:pt idx="0">
                  <c:v>DRAP NORTE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QUADRO15!$B$7:$F$7</c:f>
              <c:numCache>
                <c:formatCode>#,##0</c:formatCode>
                <c:ptCount val="5"/>
                <c:pt idx="0">
                  <c:v>628</c:v>
                </c:pt>
                <c:pt idx="1">
                  <c:v>2764</c:v>
                </c:pt>
                <c:pt idx="2">
                  <c:v>6352</c:v>
                </c:pt>
                <c:pt idx="3">
                  <c:v>8274</c:v>
                </c:pt>
                <c:pt idx="4">
                  <c:v>8572</c:v>
                </c:pt>
              </c:numCache>
            </c:numRef>
          </c:val>
        </c:ser>
        <c:ser>
          <c:idx val="2"/>
          <c:order val="1"/>
          <c:tx>
            <c:strRef>
              <c:f>QUADRO15!$A$8</c:f>
              <c:strCache>
                <c:ptCount val="1"/>
                <c:pt idx="0">
                  <c:v>DRAP CENTRO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QUADRO15!$B$8:$F$8</c:f>
              <c:numCache>
                <c:formatCode>#,##0</c:formatCode>
                <c:ptCount val="5"/>
                <c:pt idx="0">
                  <c:v>211</c:v>
                </c:pt>
                <c:pt idx="1">
                  <c:v>975</c:v>
                </c:pt>
                <c:pt idx="2">
                  <c:v>2232</c:v>
                </c:pt>
                <c:pt idx="3">
                  <c:v>2854</c:v>
                </c:pt>
                <c:pt idx="4">
                  <c:v>2962</c:v>
                </c:pt>
              </c:numCache>
            </c:numRef>
          </c:val>
        </c:ser>
        <c:ser>
          <c:idx val="3"/>
          <c:order val="2"/>
          <c:tx>
            <c:strRef>
              <c:f>QUADRO15!$A$9</c:f>
              <c:strCache>
                <c:ptCount val="1"/>
                <c:pt idx="0">
                  <c:v>DRAP LVT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QUADRO15!$B$9:$F$9</c:f>
              <c:numCache>
                <c:formatCode>#,##0</c:formatCode>
                <c:ptCount val="5"/>
                <c:pt idx="0">
                  <c:v>181</c:v>
                </c:pt>
                <c:pt idx="1">
                  <c:v>591</c:v>
                </c:pt>
                <c:pt idx="2">
                  <c:v>1138</c:v>
                </c:pt>
                <c:pt idx="3">
                  <c:v>1519</c:v>
                </c:pt>
                <c:pt idx="4">
                  <c:v>1575</c:v>
                </c:pt>
              </c:numCache>
            </c:numRef>
          </c:val>
        </c:ser>
        <c:ser>
          <c:idx val="4"/>
          <c:order val="3"/>
          <c:tx>
            <c:strRef>
              <c:f>QUADRO15!$A$10</c:f>
              <c:strCache>
                <c:ptCount val="1"/>
                <c:pt idx="0">
                  <c:v>DRAP ALENTEJO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QUADRO15!$B$10:$F$10</c:f>
              <c:numCache>
                <c:formatCode>#,##0</c:formatCode>
                <c:ptCount val="5"/>
                <c:pt idx="0">
                  <c:v>88</c:v>
                </c:pt>
                <c:pt idx="1">
                  <c:v>322</c:v>
                </c:pt>
                <c:pt idx="2">
                  <c:v>714</c:v>
                </c:pt>
                <c:pt idx="3">
                  <c:v>876</c:v>
                </c:pt>
                <c:pt idx="4">
                  <c:v>907</c:v>
                </c:pt>
              </c:numCache>
            </c:numRef>
          </c:val>
        </c:ser>
        <c:ser>
          <c:idx val="5"/>
          <c:order val="4"/>
          <c:tx>
            <c:strRef>
              <c:f>QUADRO15!$A$11</c:f>
              <c:strCache>
                <c:ptCount val="1"/>
                <c:pt idx="0">
                  <c:v>DRAP ALGARVE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QUADRO15!$B$11:$F$11</c:f>
              <c:numCache>
                <c:formatCode>#,##0</c:formatCode>
                <c:ptCount val="5"/>
                <c:pt idx="0">
                  <c:v>44</c:v>
                </c:pt>
                <c:pt idx="1">
                  <c:v>182</c:v>
                </c:pt>
                <c:pt idx="2">
                  <c:v>493</c:v>
                </c:pt>
                <c:pt idx="3">
                  <c:v>602</c:v>
                </c:pt>
                <c:pt idx="4">
                  <c:v>622</c:v>
                </c:pt>
              </c:numCache>
            </c:numRef>
          </c:val>
        </c:ser>
        <c:ser>
          <c:idx val="6"/>
          <c:order val="5"/>
          <c:tx>
            <c:strRef>
              <c:f>QUADRO15!$A$12</c:f>
              <c:strCache>
                <c:ptCount val="1"/>
                <c:pt idx="0">
                  <c:v>DRACA AÇORES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QUADRO15!$B$12:$F$12</c:f>
              <c:numCache>
                <c:formatCode>#,##0</c:formatCode>
                <c:ptCount val="5"/>
                <c:pt idx="0">
                  <c:v>270</c:v>
                </c:pt>
                <c:pt idx="1">
                  <c:v>1431</c:v>
                </c:pt>
                <c:pt idx="2">
                  <c:v>2848</c:v>
                </c:pt>
                <c:pt idx="3">
                  <c:v>4250</c:v>
                </c:pt>
                <c:pt idx="4">
                  <c:v>4400</c:v>
                </c:pt>
              </c:numCache>
            </c:numRef>
          </c:val>
        </c:ser>
        <c:ser>
          <c:idx val="7"/>
          <c:order val="6"/>
          <c:tx>
            <c:strRef>
              <c:f>QUADRO15!$A$13</c:f>
              <c:strCache>
                <c:ptCount val="1"/>
                <c:pt idx="0">
                  <c:v>DRADR MADEIRA 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QUADRO15!$B$13:$F$13</c:f>
              <c:numCache>
                <c:formatCode>#,##0</c:formatCode>
                <c:ptCount val="5"/>
                <c:pt idx="0">
                  <c:v>125</c:v>
                </c:pt>
                <c:pt idx="1">
                  <c:v>977</c:v>
                </c:pt>
                <c:pt idx="2">
                  <c:v>2266</c:v>
                </c:pt>
                <c:pt idx="3">
                  <c:v>3161</c:v>
                </c:pt>
                <c:pt idx="4">
                  <c:v>3275</c:v>
                </c:pt>
              </c:numCache>
            </c:numRef>
          </c:val>
        </c:ser>
        <c:ser>
          <c:idx val="8"/>
          <c:order val="7"/>
          <c:tx>
            <c:strRef>
              <c:f>QUADRO15!$A$14</c:f>
              <c:strCache>
                <c:ptCount val="1"/>
                <c:pt idx="0">
                  <c:v>CNA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QUADRO15!$B$14:$F$14</c:f>
              <c:numCache>
                <c:formatCode>#,##0</c:formatCode>
                <c:ptCount val="5"/>
                <c:pt idx="0">
                  <c:v>494</c:v>
                </c:pt>
                <c:pt idx="1">
                  <c:v>2318</c:v>
                </c:pt>
                <c:pt idx="2">
                  <c:v>5822</c:v>
                </c:pt>
                <c:pt idx="3">
                  <c:v>7744</c:v>
                </c:pt>
                <c:pt idx="4">
                  <c:v>7868</c:v>
                </c:pt>
              </c:numCache>
            </c:numRef>
          </c:val>
        </c:ser>
        <c:ser>
          <c:idx val="9"/>
          <c:order val="8"/>
          <c:tx>
            <c:strRef>
              <c:f>QUADRO15!$A$15</c:f>
              <c:strCache>
                <c:ptCount val="1"/>
                <c:pt idx="0">
                  <c:v>AJAP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QUADRO15!$B$15:$F$15</c:f>
              <c:numCache>
                <c:formatCode>#,##0</c:formatCode>
                <c:ptCount val="5"/>
                <c:pt idx="0">
                  <c:v>916</c:v>
                </c:pt>
                <c:pt idx="1">
                  <c:v>4111</c:v>
                </c:pt>
                <c:pt idx="2">
                  <c:v>10397</c:v>
                </c:pt>
                <c:pt idx="3">
                  <c:v>13709</c:v>
                </c:pt>
                <c:pt idx="4">
                  <c:v>13908</c:v>
                </c:pt>
              </c:numCache>
            </c:numRef>
          </c:val>
        </c:ser>
        <c:ser>
          <c:idx val="10"/>
          <c:order val="9"/>
          <c:tx>
            <c:strRef>
              <c:f>QUADRO15!$A$16</c:f>
              <c:strCache>
                <c:ptCount val="1"/>
                <c:pt idx="0">
                  <c:v>CNJ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QUADRO15!$B$16:$F$16</c:f>
              <c:numCache>
                <c:formatCode>#,##0</c:formatCode>
                <c:ptCount val="5"/>
                <c:pt idx="0">
                  <c:v>31</c:v>
                </c:pt>
                <c:pt idx="1">
                  <c:v>144</c:v>
                </c:pt>
                <c:pt idx="2">
                  <c:v>363</c:v>
                </c:pt>
                <c:pt idx="3">
                  <c:v>426</c:v>
                </c:pt>
                <c:pt idx="4">
                  <c:v>435</c:v>
                </c:pt>
              </c:numCache>
            </c:numRef>
          </c:val>
        </c:ser>
        <c:ser>
          <c:idx val="11"/>
          <c:order val="10"/>
          <c:tx>
            <c:strRef>
              <c:f>QUADRO15!$A$17</c:f>
              <c:strCache>
                <c:ptCount val="1"/>
                <c:pt idx="0">
                  <c:v>CAP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QUADRO15!$B$17:$F$17</c:f>
              <c:numCache>
                <c:formatCode>#,##0</c:formatCode>
                <c:ptCount val="5"/>
                <c:pt idx="0">
                  <c:v>2628</c:v>
                </c:pt>
                <c:pt idx="1">
                  <c:v>12536</c:v>
                </c:pt>
                <c:pt idx="2">
                  <c:v>34043</c:v>
                </c:pt>
                <c:pt idx="3">
                  <c:v>44886</c:v>
                </c:pt>
                <c:pt idx="4">
                  <c:v>45869</c:v>
                </c:pt>
              </c:numCache>
            </c:numRef>
          </c:val>
        </c:ser>
        <c:ser>
          <c:idx val="12"/>
          <c:order val="11"/>
          <c:tx>
            <c:strRef>
              <c:f>QUADRO15!$A$18</c:f>
              <c:strCache>
                <c:ptCount val="1"/>
                <c:pt idx="0">
                  <c:v>CONFAGRI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QUADRO15!$B$18:$F$18</c:f>
              <c:numCache>
                <c:formatCode>#,##0</c:formatCode>
                <c:ptCount val="5"/>
                <c:pt idx="0">
                  <c:v>2471</c:v>
                </c:pt>
                <c:pt idx="1">
                  <c:v>12979</c:v>
                </c:pt>
                <c:pt idx="2">
                  <c:v>33568</c:v>
                </c:pt>
                <c:pt idx="3">
                  <c:v>44809</c:v>
                </c:pt>
                <c:pt idx="4">
                  <c:v>45639</c:v>
                </c:pt>
              </c:numCache>
            </c:numRef>
          </c:val>
        </c:ser>
        <c:ser>
          <c:idx val="13"/>
          <c:order val="12"/>
          <c:tx>
            <c:strRef>
              <c:f>QUADRO15!$A$19</c:f>
              <c:strCache>
                <c:ptCount val="1"/>
                <c:pt idx="0">
                  <c:v>IFAP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15-02-2018 A 25-02-2018</c:v>
                </c:pt>
                <c:pt idx="1">
                  <c:v>15-02-2015 A 25-03-2018</c:v>
                </c:pt>
                <c:pt idx="2">
                  <c:v>15-02-2018 A 29-04-2018</c:v>
                </c:pt>
                <c:pt idx="3">
                  <c:v>15-02-2018 A 27-05-2018</c:v>
                </c:pt>
                <c:pt idx="4">
                  <c:v>15-02-2018 A 05-06-2018</c:v>
                </c:pt>
              </c:strCache>
            </c:strRef>
          </c:cat>
          <c:val>
            <c:numRef>
              <c:f>QUADRO15!$B$19:$F$19</c:f>
              <c:numCache>
                <c:formatCode>#,##0</c:formatCode>
                <c:ptCount val="5"/>
                <c:pt idx="0">
                  <c:v>4</c:v>
                </c:pt>
                <c:pt idx="1">
                  <c:v>11</c:v>
                </c:pt>
                <c:pt idx="2">
                  <c:v>42</c:v>
                </c:pt>
                <c:pt idx="3">
                  <c:v>53</c:v>
                </c:pt>
                <c:pt idx="4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47872"/>
        <c:axId val="57649408"/>
      </c:barChart>
      <c:catAx>
        <c:axId val="5764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57649408"/>
        <c:crosses val="autoZero"/>
        <c:auto val="1"/>
        <c:lblAlgn val="ctr"/>
        <c:lblOffset val="100"/>
        <c:noMultiLvlLbl val="0"/>
      </c:catAx>
      <c:valAx>
        <c:axId val="576494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7647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QUADRO17!$AA$1</c:f>
          <c:strCache>
            <c:ptCount val="1"/>
            <c:pt idx="0">
              <c:v>GRÁFICO 26 - COMPARAÇÃO DO N.º DE ATENDIMENTOS DO PARCELÁRIO - PU2017/PU2016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QUADRO17!$A$5</c:f>
              <c:strCache>
                <c:ptCount val="1"/>
                <c:pt idx="0">
                  <c:v>2017</c:v>
                </c:pt>
              </c:strCache>
            </c:strRef>
          </c:tx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112443880687266E-2"/>
                  <c:y val="4.7881069129924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QUADRO17!$B$4:$F$4</c:f>
              <c:strCache>
                <c:ptCount val="5"/>
                <c:pt idx="0">
                  <c:v>Até 25-02-2018</c:v>
                </c:pt>
                <c:pt idx="1">
                  <c:v>Até 26-03-2017 e 25-03-2018</c:v>
                </c:pt>
                <c:pt idx="2">
                  <c:v>Até 30-04-2017 e 29-04-2018</c:v>
                </c:pt>
                <c:pt idx="3">
                  <c:v>Até 28-05-2017 e 27-05-2018</c:v>
                </c:pt>
                <c:pt idx="4">
                  <c:v>Até 26-06-2017 e 05-06-2017</c:v>
                </c:pt>
              </c:strCache>
            </c:strRef>
          </c:cat>
          <c:val>
            <c:numRef>
              <c:f>QUADRO17!$B$5:$F$5</c:f>
              <c:numCache>
                <c:formatCode>#,##0</c:formatCode>
                <c:ptCount val="5"/>
                <c:pt idx="1">
                  <c:v>24869</c:v>
                </c:pt>
                <c:pt idx="2">
                  <c:v>72465</c:v>
                </c:pt>
                <c:pt idx="3">
                  <c:v>119498</c:v>
                </c:pt>
                <c:pt idx="4">
                  <c:v>134023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QUADRO17!$A$6</c:f>
              <c:strCache>
                <c:ptCount val="1"/>
                <c:pt idx="0">
                  <c:v>2018</c:v>
                </c:pt>
              </c:strCache>
            </c:strRef>
          </c:tx>
          <c:dLbls>
            <c:dLbl>
              <c:idx val="1"/>
              <c:layout>
                <c:manualLayout>
                  <c:x val="-3.8108698208888708E-2"/>
                  <c:y val="-5.4771680671698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QUADRO17!$B$4:$F$4</c:f>
              <c:strCache>
                <c:ptCount val="5"/>
                <c:pt idx="0">
                  <c:v>Até 25-02-2018</c:v>
                </c:pt>
                <c:pt idx="1">
                  <c:v>Até 26-03-2017 e 25-03-2018</c:v>
                </c:pt>
                <c:pt idx="2">
                  <c:v>Até 30-04-2017 e 29-04-2018</c:v>
                </c:pt>
                <c:pt idx="3">
                  <c:v>Até 28-05-2017 e 27-05-2018</c:v>
                </c:pt>
                <c:pt idx="4">
                  <c:v>Até 26-06-2017 e 05-06-2017</c:v>
                </c:pt>
              </c:strCache>
            </c:strRef>
          </c:cat>
          <c:val>
            <c:numRef>
              <c:f>QUADRO17!$B$6:$F$6</c:f>
              <c:numCache>
                <c:formatCode>#,##0</c:formatCode>
                <c:ptCount val="5"/>
                <c:pt idx="0">
                  <c:v>8091</c:v>
                </c:pt>
                <c:pt idx="1">
                  <c:v>39341</c:v>
                </c:pt>
                <c:pt idx="2">
                  <c:v>100278</c:v>
                </c:pt>
                <c:pt idx="3">
                  <c:v>133163</c:v>
                </c:pt>
                <c:pt idx="4">
                  <c:v>136086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8096"/>
        <c:axId val="57762176"/>
      </c:lineChart>
      <c:catAx>
        <c:axId val="57748096"/>
        <c:scaling>
          <c:orientation val="minMax"/>
        </c:scaling>
        <c:delete val="0"/>
        <c:axPos val="b"/>
        <c:majorTickMark val="out"/>
        <c:minorTickMark val="none"/>
        <c:tickLblPos val="nextTo"/>
        <c:crossAx val="57762176"/>
        <c:crosses val="autoZero"/>
        <c:auto val="1"/>
        <c:lblAlgn val="ctr"/>
        <c:lblOffset val="100"/>
        <c:noMultiLvlLbl val="0"/>
      </c:catAx>
      <c:valAx>
        <c:axId val="57762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7748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GRÁFICO03!$AA$1</c:f>
          <c:strCache>
            <c:ptCount val="1"/>
            <c:pt idx="0">
              <c:v>GRÁFICO 3 - ÁREAS (HA), POR AJUDA / APOIO - PU2018/PU2017 - CONTINENTE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CONTINENTE'!$F$8,'QUADRO01 - CONTINENTE'!$J$8)</c:f>
              <c:numCache>
                <c:formatCode>#,##0</c:formatCode>
                <c:ptCount val="2"/>
                <c:pt idx="0">
                  <c:v>2893908.73</c:v>
                </c:pt>
                <c:pt idx="1">
                  <c:v>2852371.72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CONTINENTE'!$F$10,'QUADRO01 - CONTINENTE'!$J$10)</c:f>
              <c:numCache>
                <c:formatCode>#,##0</c:formatCode>
                <c:ptCount val="2"/>
                <c:pt idx="0">
                  <c:v>139062.42000000001</c:v>
                </c:pt>
                <c:pt idx="1">
                  <c:v>153262.21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CONTINENTE'!$F$12,'QUADRO01 - CONTINENTE'!$J$12)</c:f>
              <c:numCache>
                <c:formatCode>#,##0</c:formatCode>
                <c:ptCount val="2"/>
                <c:pt idx="0">
                  <c:v>2571686.4300000002</c:v>
                </c:pt>
                <c:pt idx="1">
                  <c:v>2521104.9</c:v>
                </c:pt>
              </c:numCache>
            </c:numRef>
          </c:val>
        </c:ser>
        <c:ser>
          <c:idx val="4"/>
          <c:order val="3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CONTINENTE'!$F$19,'QUADRO01 - CONTINENTE'!$J$19)</c:f>
              <c:numCache>
                <c:formatCode>#,##0</c:formatCode>
                <c:ptCount val="2"/>
                <c:pt idx="0">
                  <c:v>11710.93</c:v>
                </c:pt>
                <c:pt idx="1">
                  <c:v>11685.87</c:v>
                </c:pt>
              </c:numCache>
            </c:numRef>
          </c:val>
        </c:ser>
        <c:ser>
          <c:idx val="5"/>
          <c:order val="4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CONTINENTE'!$F$20,'QUADRO01 - CONTINENTE'!$J$20)</c:f>
              <c:numCache>
                <c:formatCode>#,##0</c:formatCode>
                <c:ptCount val="2"/>
                <c:pt idx="0">
                  <c:v>41368.42</c:v>
                </c:pt>
                <c:pt idx="1">
                  <c:v>41809.9</c:v>
                </c:pt>
              </c:numCache>
            </c:numRef>
          </c:val>
        </c:ser>
        <c:ser>
          <c:idx val="6"/>
          <c:order val="5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CONTINENTE'!$F$21,'QUADRO01 - CONTINENTE'!$J$21)</c:f>
              <c:numCache>
                <c:formatCode>#,##0</c:formatCode>
                <c:ptCount val="2"/>
                <c:pt idx="0">
                  <c:v>51083.32</c:v>
                </c:pt>
                <c:pt idx="1">
                  <c:v>70832.62</c:v>
                </c:pt>
              </c:numCache>
            </c:numRef>
          </c:val>
        </c:ser>
        <c:ser>
          <c:idx val="7"/>
          <c:order val="6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CONTINENTE'!$F$22,'QUADRO01 - CONTINENTE'!$J$22)</c:f>
              <c:numCache>
                <c:formatCode>#,##0</c:formatCode>
                <c:ptCount val="2"/>
                <c:pt idx="0">
                  <c:v>156.96</c:v>
                </c:pt>
                <c:pt idx="1">
                  <c:v>350.26</c:v>
                </c:pt>
              </c:numCache>
            </c:numRef>
          </c:val>
        </c:ser>
        <c:ser>
          <c:idx val="3"/>
          <c:order val="7"/>
          <c:tx>
            <c:strRef>
              <c:f>'QUADRO01 - CONTINENTE'!$A$23:$B$23</c:f>
              <c:strCache>
                <c:ptCount val="1"/>
                <c:pt idx="0">
                  <c:v>Florestação - PDR2020 Operação 8.1.1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CONTINENTE'!$F$23,'QUADRO01 - CONTINENTE'!$J$23)</c:f>
              <c:numCache>
                <c:formatCode>#,##0</c:formatCode>
                <c:ptCount val="2"/>
                <c:pt idx="0">
                  <c:v>254.08</c:v>
                </c:pt>
              </c:numCache>
            </c:numRef>
          </c:val>
        </c:ser>
        <c:ser>
          <c:idx val="8"/>
          <c:order val="8"/>
          <c:tx>
            <c:strRef>
              <c:f>'QUADRO01 - CONTINENTE'!$A$24:$B$24</c:f>
              <c:strCache>
                <c:ptCount val="1"/>
                <c:pt idx="0">
                  <c:v>Florestação - PDR2020 Operação 8.1.2</c:v>
                </c:pt>
              </c:strCache>
            </c:strRef>
          </c:tx>
          <c:invertIfNegative val="0"/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CONTINENTE'!$F$24,'QUADRO01 - CONTINENTE'!$J$24)</c:f>
              <c:numCache>
                <c:formatCode>#,##0</c:formatCode>
                <c:ptCount val="2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8485888"/>
        <c:axId val="28491776"/>
      </c:barChart>
      <c:catAx>
        <c:axId val="284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491776"/>
        <c:crosses val="autoZero"/>
        <c:auto val="1"/>
        <c:lblAlgn val="ctr"/>
        <c:lblOffset val="100"/>
        <c:noMultiLvlLbl val="0"/>
      </c:catAx>
      <c:valAx>
        <c:axId val="2849177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8485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GRÁFICO03!$AA$2</c:f>
          <c:strCache>
            <c:ptCount val="1"/>
            <c:pt idx="0">
              <c:v>GRÁFICO 3 - ÁREAS (HA), POR AJUDA / APOIO, PU2018/PU2017 - MADEIRA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MADEIRA'!$F$8,'QUADRO01 - MADEIRA'!$J$8)</c:f>
              <c:numCache>
                <c:formatCode>#,##0</c:formatCode>
                <c:ptCount val="2"/>
                <c:pt idx="0">
                  <c:v>3379.47</c:v>
                </c:pt>
                <c:pt idx="1">
                  <c:v>3288.34</c:v>
                </c:pt>
              </c:numCache>
            </c:numRef>
          </c:val>
        </c:ser>
        <c:ser>
          <c:idx val="4"/>
          <c:order val="1"/>
          <c:tx>
            <c:strRef>
              <c:f>'QUADRO01 - MADEIRA'!$A$13:$B$13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MADEIRA'!$F$13,'QUADRO01 - MADEIRA'!$J$13)</c:f>
              <c:numCache>
                <c:formatCode>#,##0</c:formatCode>
                <c:ptCount val="2"/>
                <c:pt idx="0">
                  <c:v>3418.14</c:v>
                </c:pt>
                <c:pt idx="1">
                  <c:v>3329.07</c:v>
                </c:pt>
              </c:numCache>
            </c:numRef>
          </c:val>
        </c:ser>
        <c:ser>
          <c:idx val="5"/>
          <c:order val="2"/>
          <c:tx>
            <c:strRef>
              <c:f>'QUADRO01 - MADEIRA'!$A$14:$B$14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MADEIRA'!$F$14,'QUADRO01 - MADEIRA'!$J$14)</c:f>
              <c:numCache>
                <c:formatCode>#,##0</c:formatCode>
                <c:ptCount val="2"/>
                <c:pt idx="0">
                  <c:v>349.42</c:v>
                </c:pt>
                <c:pt idx="1">
                  <c:v>337.22</c:v>
                </c:pt>
              </c:numCache>
            </c:numRef>
          </c:val>
        </c:ser>
        <c:ser>
          <c:idx val="6"/>
          <c:order val="3"/>
          <c:tx>
            <c:strRef>
              <c:f>'QUADRO01 - MADEIRA'!$A$15:$B$15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MADEIRA'!$F$15,'QUADRO01 - MADEIRA'!$J$15)</c:f>
              <c:numCache>
                <c:formatCode>#,##0</c:formatCode>
                <c:ptCount val="2"/>
                <c:pt idx="0">
                  <c:v>656.45</c:v>
                </c:pt>
                <c:pt idx="1">
                  <c:v>636.36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8582272"/>
        <c:axId val="28583808"/>
      </c:barChart>
      <c:catAx>
        <c:axId val="285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583808"/>
        <c:crosses val="autoZero"/>
        <c:auto val="1"/>
        <c:lblAlgn val="ctr"/>
        <c:lblOffset val="100"/>
        <c:noMultiLvlLbl val="0"/>
      </c:catAx>
      <c:valAx>
        <c:axId val="2858380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8582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GRÁFICO04!$AA$1</c:f>
          <c:strCache>
            <c:ptCount val="1"/>
            <c:pt idx="0">
              <c:v>GRÁFICO 4 - MAA - ANIMAIS (CN) DECLARADOS - PU2018/PU2017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CONTINENTE</c:v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('QUADRO01 - CONTINENTE'!$G$13,'QUADRO01 - CONTINENTE'!$K$13)</c:f>
              <c:numCache>
                <c:formatCode>#,##0</c:formatCode>
                <c:ptCount val="2"/>
                <c:pt idx="0">
                  <c:v>76348.460000000006</c:v>
                </c:pt>
                <c:pt idx="1">
                  <c:v>78477.3</c:v>
                </c:pt>
              </c:numCache>
            </c:numRef>
          </c:val>
        </c:ser>
        <c:ser>
          <c:idx val="0"/>
          <c:order val="1"/>
          <c:tx>
            <c:v>MADEIRA</c:v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'QUADRO01 - MADEIRA'!$G$9</c:f>
              <c:numCache>
                <c:formatCode>0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8627712"/>
        <c:axId val="28629248"/>
      </c:barChart>
      <c:catAx>
        <c:axId val="286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629248"/>
        <c:crosses val="autoZero"/>
        <c:auto val="1"/>
        <c:lblAlgn val="ctr"/>
        <c:lblOffset val="100"/>
        <c:noMultiLvlLbl val="0"/>
      </c:catAx>
      <c:valAx>
        <c:axId val="2862924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862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GRÁFICO05!$AA$1</c:f>
          <c:strCache>
            <c:ptCount val="1"/>
            <c:pt idx="0">
              <c:v>GRÁFICO 5 - TRANSFERÊNCIAS - N.º DE COMUNICAÇÕES (MODELO T) - PU2018</c:v>
            </c:pt>
          </c:strCache>
        </c:strRef>
      </c:tx>
      <c:layout>
        <c:manualLayout>
          <c:xMode val="edge"/>
          <c:yMode val="edge"/>
          <c:x val="0.15823600174978128"/>
          <c:y val="2.7777777777777776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GRÁFICO05!$M$1:$M$4</c:f>
              <c:strCache>
                <c:ptCount val="4"/>
                <c:pt idx="0">
                  <c:v>RPB</c:v>
                </c:pt>
                <c:pt idx="1">
                  <c:v>RPA</c:v>
                </c:pt>
                <c:pt idx="2">
                  <c:v>MAA</c:v>
                </c:pt>
                <c:pt idx="3">
                  <c:v>FTA</c:v>
                </c:pt>
              </c:strCache>
            </c:strRef>
          </c:cat>
          <c:val>
            <c:numRef>
              <c:f>GRÁFICO05!$N$1:$N$4</c:f>
              <c:numCache>
                <c:formatCode>General</c:formatCode>
                <c:ptCount val="4"/>
                <c:pt idx="0">
                  <c:v>6213</c:v>
                </c:pt>
                <c:pt idx="1">
                  <c:v>1387</c:v>
                </c:pt>
                <c:pt idx="2">
                  <c:v>2573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1"/>
        <c:axId val="30163712"/>
        <c:axId val="30165248"/>
      </c:barChart>
      <c:catAx>
        <c:axId val="3016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165248"/>
        <c:crosses val="autoZero"/>
        <c:auto val="1"/>
        <c:lblAlgn val="ctr"/>
        <c:lblOffset val="100"/>
        <c:noMultiLvlLbl val="0"/>
      </c:catAx>
      <c:valAx>
        <c:axId val="301652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163712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GRÁFICO06!$AA$1</c:f>
          <c:strCache>
            <c:ptCount val="1"/>
            <c:pt idx="0">
              <c:v>GRÁFICO 6 - TRANSFERÊNCIAS - DIREITOS/ÁREA (HA) (MODELO T)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GRÁFICO06!$M$1:$M$4</c:f>
              <c:strCache>
                <c:ptCount val="4"/>
                <c:pt idx="0">
                  <c:v>RPB (Direitos)</c:v>
                </c:pt>
                <c:pt idx="1">
                  <c:v>RPA (Direitos)</c:v>
                </c:pt>
                <c:pt idx="2">
                  <c:v>MAA (Área)</c:v>
                </c:pt>
                <c:pt idx="3">
                  <c:v>FTA (Área)</c:v>
                </c:pt>
              </c:strCache>
            </c:strRef>
          </c:cat>
          <c:val>
            <c:numRef>
              <c:f>GRÁFICO06!$N$1:$N$4</c:f>
              <c:numCache>
                <c:formatCode>General</c:formatCode>
                <c:ptCount val="4"/>
                <c:pt idx="0">
                  <c:v>170472.93</c:v>
                </c:pt>
                <c:pt idx="1">
                  <c:v>3254.93</c:v>
                </c:pt>
                <c:pt idx="2">
                  <c:v>67288.28</c:v>
                </c:pt>
                <c:pt idx="3">
                  <c:v>272.97000000000003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1"/>
        <c:axId val="30219264"/>
        <c:axId val="30233344"/>
      </c:barChart>
      <c:catAx>
        <c:axId val="302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233344"/>
        <c:crosses val="autoZero"/>
        <c:auto val="1"/>
        <c:lblAlgn val="ctr"/>
        <c:lblOffset val="100"/>
        <c:noMultiLvlLbl val="0"/>
      </c:catAx>
      <c:valAx>
        <c:axId val="302333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219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GRÁFICO07!$AA$1</c:f>
          <c:strCache>
            <c:ptCount val="1"/>
            <c:pt idx="0">
              <c:v>GRÁFICO 7 - TRANSFERÊNCIAS - N.º DE COMUNICAÇÕES POR TIPO (MODELO T - RPB) - PU2018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RPB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6"/>
              <c:pt idx="0">
                <c:v>Alteração de estatuto jurídico ou denominação</c:v>
              </c:pt>
              <c:pt idx="1">
                <c:v>Definitiva</c:v>
              </c:pt>
              <c:pt idx="2">
                <c:v>Fusão</c:v>
              </c:pt>
              <c:pt idx="3">
                <c:v>Herança</c:v>
              </c:pt>
              <c:pt idx="4">
                <c:v>Temporária  (RPB)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4847</c:v>
              </c:pt>
              <c:pt idx="2">
                <c:v>4</c:v>
              </c:pt>
              <c:pt idx="3">
                <c:v>1274</c:v>
              </c:pt>
              <c:pt idx="4">
                <c:v>84</c:v>
              </c:pt>
              <c:pt idx="5">
                <c:v>6213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54976"/>
        <c:axId val="30256512"/>
      </c:barChart>
      <c:catAx>
        <c:axId val="302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256512"/>
        <c:crosses val="autoZero"/>
        <c:auto val="1"/>
        <c:lblAlgn val="ctr"/>
        <c:lblOffset val="100"/>
        <c:tickLblSkip val="1"/>
        <c:noMultiLvlLbl val="0"/>
      </c:catAx>
      <c:valAx>
        <c:axId val="302565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0254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hyperlink" Target="#Indice!A1"/><Relationship Id="rId1" Type="http://schemas.openxmlformats.org/officeDocument/2006/relationships/chart" Target="../charts/chart9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hyperlink" Target="#Indice!A1"/><Relationship Id="rId1" Type="http://schemas.openxmlformats.org/officeDocument/2006/relationships/chart" Target="../charts/chart13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hyperlink" Target="#Indice!A1"/><Relationship Id="rId4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hyperlink" Target="#Indice!A1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e!A1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4705350</xdr:colOff>
      <xdr:row>0</xdr:row>
      <xdr:rowOff>47625</xdr:rowOff>
    </xdr:from>
    <xdr:to>
      <xdr:col>2</xdr:col>
      <xdr:colOff>5248275</xdr:colOff>
      <xdr:row>1</xdr:row>
      <xdr:rowOff>71157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5705475" y="47625"/>
          <a:ext cx="542925" cy="185457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7</xdr:col>
      <xdr:colOff>264583</xdr:colOff>
      <xdr:row>0</xdr:row>
      <xdr:rowOff>0</xdr:rowOff>
    </xdr:from>
    <xdr:to>
      <xdr:col>7</xdr:col>
      <xdr:colOff>807508</xdr:colOff>
      <xdr:row>1</xdr:row>
      <xdr:rowOff>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108479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317501</xdr:colOff>
      <xdr:row>0</xdr:row>
      <xdr:rowOff>0</xdr:rowOff>
    </xdr:from>
    <xdr:to>
      <xdr:col>7</xdr:col>
      <xdr:colOff>860426</xdr:colOff>
      <xdr:row>1</xdr:row>
      <xdr:rowOff>0</xdr:rowOff>
    </xdr:to>
    <xdr:sp macro="" textlink="">
      <xdr:nvSpPr>
        <xdr:cNvPr id="8" name="CaixaDeTexto 7">
          <a:hlinkClick xmlns:r="http://schemas.openxmlformats.org/officeDocument/2006/relationships" r:id="rId1"/>
        </xdr:cNvPr>
        <xdr:cNvSpPr txBox="1"/>
      </xdr:nvSpPr>
      <xdr:spPr>
        <a:xfrm>
          <a:off x="11027834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306917</xdr:colOff>
      <xdr:row>0</xdr:row>
      <xdr:rowOff>0</xdr:rowOff>
    </xdr:from>
    <xdr:to>
      <xdr:col>7</xdr:col>
      <xdr:colOff>849842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172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0</xdr:row>
      <xdr:rowOff>0</xdr:rowOff>
    </xdr:from>
    <xdr:to>
      <xdr:col>7</xdr:col>
      <xdr:colOff>860425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27833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57150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2768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57150</xdr:rowOff>
    </xdr:from>
    <xdr:to>
      <xdr:col>4</xdr:col>
      <xdr:colOff>628650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1150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5506570</xdr:colOff>
      <xdr:row>0</xdr:row>
      <xdr:rowOff>112619</xdr:rowOff>
    </xdr:from>
    <xdr:to>
      <xdr:col>3</xdr:col>
      <xdr:colOff>86845</xdr:colOff>
      <xdr:row>1</xdr:row>
      <xdr:rowOff>141194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5773270" y="112619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28575</xdr:rowOff>
    </xdr:from>
    <xdr:to>
      <xdr:col>5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28575</xdr:rowOff>
    </xdr:from>
    <xdr:to>
      <xdr:col>3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19050</xdr:rowOff>
    </xdr:from>
    <xdr:to>
      <xdr:col>4</xdr:col>
      <xdr:colOff>581025</xdr:colOff>
      <xdr:row>1</xdr:row>
      <xdr:rowOff>19050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817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28575</xdr:rowOff>
    </xdr:from>
    <xdr:to>
      <xdr:col>4</xdr:col>
      <xdr:colOff>609600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055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28574</xdr:rowOff>
    </xdr:from>
    <xdr:to>
      <xdr:col>7</xdr:col>
      <xdr:colOff>666750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0</xdr:row>
      <xdr:rowOff>19050</xdr:rowOff>
    </xdr:from>
    <xdr:to>
      <xdr:col>9</xdr:col>
      <xdr:colOff>628650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57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7</xdr:col>
      <xdr:colOff>657225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0</xdr:row>
      <xdr:rowOff>47625</xdr:rowOff>
    </xdr:from>
    <xdr:to>
      <xdr:col>9</xdr:col>
      <xdr:colOff>590550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1982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14</xdr:col>
      <xdr:colOff>19050</xdr:colOff>
      <xdr:row>27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19050</xdr:rowOff>
    </xdr:from>
    <xdr:to>
      <xdr:col>9</xdr:col>
      <xdr:colOff>609600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55</xdr:row>
      <xdr:rowOff>0</xdr:rowOff>
    </xdr:from>
    <xdr:to>
      <xdr:col>14</xdr:col>
      <xdr:colOff>19050</xdr:colOff>
      <xdr:row>78</xdr:row>
      <xdr:rowOff>76201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9525</xdr:rowOff>
    </xdr:from>
    <xdr:to>
      <xdr:col>14</xdr:col>
      <xdr:colOff>19050</xdr:colOff>
      <xdr:row>103</xdr:row>
      <xdr:rowOff>85726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14</xdr:col>
      <xdr:colOff>19050</xdr:colOff>
      <xdr:row>53</xdr:row>
      <xdr:rowOff>76201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47624</xdr:rowOff>
    </xdr:from>
    <xdr:to>
      <xdr:col>7</xdr:col>
      <xdr:colOff>657226</xdr:colOff>
      <xdr:row>23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28575</xdr:rowOff>
    </xdr:from>
    <xdr:to>
      <xdr:col>9</xdr:col>
      <xdr:colOff>609600</xdr:colOff>
      <xdr:row>1</xdr:row>
      <xdr:rowOff>57150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50</xdr:row>
      <xdr:rowOff>0</xdr:rowOff>
    </xdr:from>
    <xdr:to>
      <xdr:col>7</xdr:col>
      <xdr:colOff>666750</xdr:colOff>
      <xdr:row>73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7</xdr:col>
      <xdr:colOff>666750</xdr:colOff>
      <xdr:row>99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7</xdr:col>
      <xdr:colOff>657226</xdr:colOff>
      <xdr:row>48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8</xdr:col>
      <xdr:colOff>0</xdr:colOff>
      <xdr:row>24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676275</xdr:colOff>
      <xdr:row>0</xdr:row>
      <xdr:rowOff>47625</xdr:rowOff>
    </xdr:from>
    <xdr:to>
      <xdr:col>9</xdr:col>
      <xdr:colOff>533400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16267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604500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575925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685799</xdr:colOff>
      <xdr:row>32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13</xdr:row>
      <xdr:rowOff>9525</xdr:rowOff>
    </xdr:from>
    <xdr:to>
      <xdr:col>16</xdr:col>
      <xdr:colOff>485774</xdr:colOff>
      <xdr:row>32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0</xdr:row>
      <xdr:rowOff>19050</xdr:rowOff>
    </xdr:from>
    <xdr:to>
      <xdr:col>8</xdr:col>
      <xdr:colOff>590550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638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16</xdr:col>
      <xdr:colOff>371474</xdr:colOff>
      <xdr:row>32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0</xdr:row>
      <xdr:rowOff>19050</xdr:rowOff>
    </xdr:from>
    <xdr:to>
      <xdr:col>7</xdr:col>
      <xdr:colOff>666750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1341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33</xdr:row>
      <xdr:rowOff>0</xdr:rowOff>
    </xdr:from>
    <xdr:to>
      <xdr:col>7</xdr:col>
      <xdr:colOff>476249</xdr:colOff>
      <xdr:row>52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16</xdr:col>
      <xdr:colOff>371474</xdr:colOff>
      <xdr:row>52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13</xdr:row>
      <xdr:rowOff>0</xdr:rowOff>
    </xdr:from>
    <xdr:to>
      <xdr:col>16</xdr:col>
      <xdr:colOff>552449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0</xdr:row>
      <xdr:rowOff>28575</xdr:rowOff>
    </xdr:from>
    <xdr:to>
      <xdr:col>7</xdr:col>
      <xdr:colOff>619125</xdr:colOff>
      <xdr:row>1</xdr:row>
      <xdr:rowOff>28575</xdr:rowOff>
    </xdr:to>
    <xdr:sp macro="" textlink="">
      <xdr:nvSpPr>
        <xdr:cNvPr id="4" name="CaixaDeTexto 3">
          <a:hlinkClick xmlns:r="http://schemas.openxmlformats.org/officeDocument/2006/relationships" r:id="rId3"/>
        </xdr:cNvPr>
        <xdr:cNvSpPr txBox="1"/>
      </xdr:nvSpPr>
      <xdr:spPr>
        <a:xfrm>
          <a:off x="60864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33</xdr:row>
      <xdr:rowOff>0</xdr:rowOff>
    </xdr:from>
    <xdr:to>
      <xdr:col>7</xdr:col>
      <xdr:colOff>476249</xdr:colOff>
      <xdr:row>52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180975</xdr:colOff>
      <xdr:row>32</xdr:row>
      <xdr:rowOff>180975</xdr:rowOff>
    </xdr:from>
    <xdr:to>
      <xdr:col>16</xdr:col>
      <xdr:colOff>552449</xdr:colOff>
      <xdr:row>51</xdr:row>
      <xdr:rowOff>180975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14</xdr:row>
      <xdr:rowOff>0</xdr:rowOff>
    </xdr:from>
    <xdr:to>
      <xdr:col>16</xdr:col>
      <xdr:colOff>295274</xdr:colOff>
      <xdr:row>33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7</xdr:col>
      <xdr:colOff>409574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800100</xdr:colOff>
      <xdr:row>34</xdr:row>
      <xdr:rowOff>0</xdr:rowOff>
    </xdr:from>
    <xdr:to>
      <xdr:col>16</xdr:col>
      <xdr:colOff>295274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409574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95250</xdr:colOff>
      <xdr:row>0</xdr:row>
      <xdr:rowOff>28575</xdr:rowOff>
    </xdr:from>
    <xdr:to>
      <xdr:col>8</xdr:col>
      <xdr:colOff>638175</xdr:colOff>
      <xdr:row>1</xdr:row>
      <xdr:rowOff>28575</xdr:rowOff>
    </xdr:to>
    <xdr:sp macro="" textlink="">
      <xdr:nvSpPr>
        <xdr:cNvPr id="8" name="CaixaDeTexto 7">
          <a:hlinkClick xmlns:r="http://schemas.openxmlformats.org/officeDocument/2006/relationships" r:id="rId5"/>
        </xdr:cNvPr>
        <xdr:cNvSpPr txBox="1"/>
      </xdr:nvSpPr>
      <xdr:spPr>
        <a:xfrm>
          <a:off x="70485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14</xdr:row>
      <xdr:rowOff>9525</xdr:rowOff>
    </xdr:from>
    <xdr:to>
      <xdr:col>16</xdr:col>
      <xdr:colOff>552449</xdr:colOff>
      <xdr:row>33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8</xdr:col>
      <xdr:colOff>76199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</xdr:colOff>
      <xdr:row>14</xdr:row>
      <xdr:rowOff>9525</xdr:rowOff>
    </xdr:from>
    <xdr:to>
      <xdr:col>25</xdr:col>
      <xdr:colOff>438149</xdr:colOff>
      <xdr:row>33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257175</xdr:colOff>
      <xdr:row>34</xdr:row>
      <xdr:rowOff>0</xdr:rowOff>
    </xdr:from>
    <xdr:to>
      <xdr:col>16</xdr:col>
      <xdr:colOff>561974</xdr:colOff>
      <xdr:row>53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76199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85725</xdr:colOff>
      <xdr:row>34</xdr:row>
      <xdr:rowOff>0</xdr:rowOff>
    </xdr:from>
    <xdr:to>
      <xdr:col>25</xdr:col>
      <xdr:colOff>457199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47625</xdr:colOff>
      <xdr:row>0</xdr:row>
      <xdr:rowOff>9525</xdr:rowOff>
    </xdr:from>
    <xdr:to>
      <xdr:col>10</xdr:col>
      <xdr:colOff>590550</xdr:colOff>
      <xdr:row>1</xdr:row>
      <xdr:rowOff>9525</xdr:rowOff>
    </xdr:to>
    <xdr:sp macro="" textlink="">
      <xdr:nvSpPr>
        <xdr:cNvPr id="8" name="CaixaDeTexto 7">
          <a:hlinkClick xmlns:r="http://schemas.openxmlformats.org/officeDocument/2006/relationships" r:id="rId7"/>
        </xdr:cNvPr>
        <xdr:cNvSpPr txBox="1"/>
      </xdr:nvSpPr>
      <xdr:spPr>
        <a:xfrm>
          <a:off x="789622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0</xdr:rowOff>
    </xdr:from>
    <xdr:to>
      <xdr:col>8</xdr:col>
      <xdr:colOff>628650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4850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28575</xdr:rowOff>
    </xdr:from>
    <xdr:to>
      <xdr:col>5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389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47625</xdr:rowOff>
    </xdr:from>
    <xdr:to>
      <xdr:col>14</xdr:col>
      <xdr:colOff>0</xdr:colOff>
      <xdr:row>40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0</xdr:row>
      <xdr:rowOff>19050</xdr:rowOff>
    </xdr:from>
    <xdr:to>
      <xdr:col>14</xdr:col>
      <xdr:colOff>619125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6774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250032</xdr:colOff>
      <xdr:row>0</xdr:row>
      <xdr:rowOff>59532</xdr:rowOff>
    </xdr:from>
    <xdr:to>
      <xdr:col>10</xdr:col>
      <xdr:colOff>792957</xdr:colOff>
      <xdr:row>0</xdr:row>
      <xdr:rowOff>250032</xdr:rowOff>
    </xdr:to>
    <xdr:sp macro="" textlink="">
      <xdr:nvSpPr>
        <xdr:cNvPr id="6" name="CaixaDeTexto 5">
          <a:hlinkClick xmlns:r="http://schemas.openxmlformats.org/officeDocument/2006/relationships" r:id="rId1"/>
        </xdr:cNvPr>
        <xdr:cNvSpPr txBox="1"/>
      </xdr:nvSpPr>
      <xdr:spPr>
        <a:xfrm>
          <a:off x="9822657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19050</xdr:rowOff>
    </xdr:from>
    <xdr:to>
      <xdr:col>7</xdr:col>
      <xdr:colOff>628650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6772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28574</xdr:rowOff>
    </xdr:from>
    <xdr:to>
      <xdr:col>5</xdr:col>
      <xdr:colOff>0</xdr:colOff>
      <xdr:row>29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619125</xdr:colOff>
      <xdr:row>1</xdr:row>
      <xdr:rowOff>28575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2868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9525</xdr:rowOff>
    </xdr:from>
    <xdr:to>
      <xdr:col>8</xdr:col>
      <xdr:colOff>752475</xdr:colOff>
      <xdr:row>1</xdr:row>
      <xdr:rowOff>9525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22007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0</xdr:rowOff>
    </xdr:from>
    <xdr:to>
      <xdr:col>7</xdr:col>
      <xdr:colOff>619125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1720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19050</xdr:rowOff>
    </xdr:from>
    <xdr:to>
      <xdr:col>5</xdr:col>
      <xdr:colOff>609600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49244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0</xdr:rowOff>
    </xdr:from>
    <xdr:to>
      <xdr:col>6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877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250032</xdr:colOff>
      <xdr:row>0</xdr:row>
      <xdr:rowOff>59532</xdr:rowOff>
    </xdr:from>
    <xdr:to>
      <xdr:col>9</xdr:col>
      <xdr:colOff>792957</xdr:colOff>
      <xdr:row>0</xdr:row>
      <xdr:rowOff>250032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9813132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38100</xdr:rowOff>
    </xdr:from>
    <xdr:to>
      <xdr:col>11</xdr:col>
      <xdr:colOff>676275</xdr:colOff>
      <xdr:row>40</xdr:row>
      <xdr:rowOff>9526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66675</xdr:rowOff>
    </xdr:from>
    <xdr:to>
      <xdr:col>13</xdr:col>
      <xdr:colOff>581025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8953500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38100</xdr:colOff>
      <xdr:row>41</xdr:row>
      <xdr:rowOff>19050</xdr:rowOff>
    </xdr:from>
    <xdr:to>
      <xdr:col>12</xdr:col>
      <xdr:colOff>1</xdr:colOff>
      <xdr:row>80</xdr:row>
      <xdr:rowOff>152401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647700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542925</xdr:colOff>
      <xdr:row>1</xdr:row>
      <xdr:rowOff>104775</xdr:rowOff>
    </xdr:to>
    <xdr:sp macro="" textlink="">
      <xdr:nvSpPr>
        <xdr:cNvPr id="4" name="CaixaDeTexto 3">
          <a:hlinkClick xmlns:r="http://schemas.openxmlformats.org/officeDocument/2006/relationships" r:id="rId2"/>
        </xdr:cNvPr>
        <xdr:cNvSpPr txBox="1"/>
      </xdr:nvSpPr>
      <xdr:spPr>
        <a:xfrm>
          <a:off x="9601200" y="762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41</xdr:row>
      <xdr:rowOff>0</xdr:rowOff>
    </xdr:from>
    <xdr:to>
      <xdr:col>12</xdr:col>
      <xdr:colOff>647700</xdr:colOff>
      <xdr:row>81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66675</xdr:rowOff>
    </xdr:from>
    <xdr:to>
      <xdr:col>9</xdr:col>
      <xdr:colOff>609600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6238875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7</xdr:col>
      <xdr:colOff>666750</xdr:colOff>
      <xdr:row>24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0</xdr:rowOff>
    </xdr:from>
    <xdr:to>
      <xdr:col>7</xdr:col>
      <xdr:colOff>895350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P149"/>
  <sheetViews>
    <sheetView showGridLines="0" tabSelected="1" zoomScale="90" zoomScaleNormal="90" workbookViewId="0"/>
  </sheetViews>
  <sheetFormatPr defaultRowHeight="12.75" x14ac:dyDescent="0.2"/>
  <cols>
    <col min="1" max="1" width="0.625" style="1" customWidth="1"/>
    <col min="2" max="2" width="15.75" style="2" customWidth="1"/>
    <col min="3" max="3" width="0.625" style="2" customWidth="1"/>
    <col min="4" max="4" width="76.125" style="2" customWidth="1"/>
    <col min="5" max="5" width="11.75" style="3" customWidth="1"/>
    <col min="6" max="7" width="9" style="2"/>
    <col min="8" max="8" width="9" style="2" customWidth="1"/>
    <col min="9" max="16384" width="9" style="2"/>
  </cols>
  <sheetData>
    <row r="1" spans="1:5" ht="3" customHeight="1" x14ac:dyDescent="0.2"/>
    <row r="2" spans="1:5" s="7" customFormat="1" ht="18" customHeight="1" x14ac:dyDescent="0.2">
      <c r="A2" s="1"/>
      <c r="B2" s="4" t="s">
        <v>539</v>
      </c>
      <c r="C2" s="5"/>
      <c r="D2" s="5"/>
      <c r="E2" s="6"/>
    </row>
    <row r="3" spans="1:5" s="7" customFormat="1" ht="18" customHeight="1" x14ac:dyDescent="0.2">
      <c r="A3" s="1"/>
      <c r="B3" s="8" t="s">
        <v>418</v>
      </c>
      <c r="C3" s="8"/>
      <c r="D3" s="9"/>
      <c r="E3" s="10"/>
    </row>
    <row r="4" spans="1:5" ht="4.5" customHeight="1" thickBot="1" x14ac:dyDescent="0.25"/>
    <row r="5" spans="1:5" ht="19.5" customHeight="1" thickTop="1" x14ac:dyDescent="0.2">
      <c r="B5" s="335" t="s">
        <v>541</v>
      </c>
      <c r="C5" s="1"/>
      <c r="D5" s="339" t="str">
        <f>Glossário!B4</f>
        <v>GLOSSÁRIO DE SIGLAS</v>
      </c>
      <c r="E5" s="339"/>
    </row>
    <row r="6" spans="1:5" ht="4.5" customHeight="1" thickBot="1" x14ac:dyDescent="0.25">
      <c r="B6" s="335"/>
      <c r="C6" s="1"/>
      <c r="D6" s="12"/>
      <c r="E6" s="13"/>
    </row>
    <row r="7" spans="1:5" ht="19.5" customHeight="1" thickTop="1" x14ac:dyDescent="0.2">
      <c r="B7" s="335"/>
      <c r="C7" s="1"/>
      <c r="D7" s="339" t="str">
        <f>'Nota Introdutória'!C4</f>
        <v>NOTA INTRODUTÓRIA</v>
      </c>
      <c r="E7" s="339"/>
    </row>
    <row r="8" spans="1:5" ht="4.5" customHeight="1" thickBot="1" x14ac:dyDescent="0.25">
      <c r="B8" s="335"/>
      <c r="C8" s="1"/>
      <c r="D8" s="12"/>
      <c r="E8" s="13"/>
    </row>
    <row r="9" spans="1:5" ht="19.5" customHeight="1" thickTop="1" x14ac:dyDescent="0.2">
      <c r="B9" s="335"/>
      <c r="C9" s="1"/>
      <c r="D9" s="339" t="str">
        <f>GRÁFICO01!AA1</f>
        <v>GRÁFICO 1 - NÚMERO DE CANDIDATURAS PU2018/PU2017</v>
      </c>
      <c r="E9" s="339"/>
    </row>
    <row r="10" spans="1:5" ht="4.5" customHeight="1" thickBot="1" x14ac:dyDescent="0.25">
      <c r="B10" s="335"/>
      <c r="C10" s="1"/>
      <c r="D10" s="12"/>
      <c r="E10" s="13"/>
    </row>
    <row r="11" spans="1:5" ht="19.5" customHeight="1" thickTop="1" x14ac:dyDescent="0.2">
      <c r="B11" s="335"/>
      <c r="C11" s="1"/>
      <c r="D11" s="331" t="str">
        <f>'QUADRO01 - CONTINENTE'!A1</f>
        <v>QUADRO 1 - NÚMERO DE CANDIDATURAS, ÁREAS E ANIMAIS DECLARADOS, POR AJUDA/APOIO - PU2018/PU2017</v>
      </c>
      <c r="E11" s="11" t="str">
        <f>'QUADRO01 - CONTINENTE'!A2</f>
        <v>CONTINENTE</v>
      </c>
    </row>
    <row r="12" spans="1:5" ht="2.25" customHeight="1" thickBot="1" x14ac:dyDescent="0.25">
      <c r="B12" s="335"/>
      <c r="C12" s="1"/>
      <c r="D12" s="332"/>
      <c r="E12" s="13"/>
    </row>
    <row r="13" spans="1:5" ht="19.5" customHeight="1" thickTop="1" x14ac:dyDescent="0.2">
      <c r="B13" s="335"/>
      <c r="C13" s="1"/>
      <c r="D13" s="337"/>
      <c r="E13" s="11" t="str">
        <f>'QUADRO01 - MADEIRA'!A2</f>
        <v>MADEIRA</v>
      </c>
    </row>
    <row r="14" spans="1:5" ht="4.5" customHeight="1" thickBot="1" x14ac:dyDescent="0.25">
      <c r="B14" s="335"/>
      <c r="C14" s="1"/>
      <c r="D14" s="12"/>
      <c r="E14" s="13"/>
    </row>
    <row r="15" spans="1:5" ht="19.5" customHeight="1" thickTop="1" x14ac:dyDescent="0.2">
      <c r="B15" s="335"/>
      <c r="C15" s="1"/>
      <c r="D15" s="331" t="str">
        <f>GRÁFICO02!AB1</f>
        <v>GRÁFICO 2 - N.º DE CANDIDATURAS, POR AJUDA / APOIO - PU2018/PU2017</v>
      </c>
      <c r="E15" s="11" t="str">
        <f>GRÁFICO02!$AD$1</f>
        <v>CONTINENTE</v>
      </c>
    </row>
    <row r="16" spans="1:5" ht="2.25" customHeight="1" thickBot="1" x14ac:dyDescent="0.25">
      <c r="B16" s="335"/>
      <c r="C16" s="1"/>
      <c r="D16" s="332"/>
      <c r="E16" s="13"/>
    </row>
    <row r="17" spans="2:5" ht="19.5" customHeight="1" thickTop="1" x14ac:dyDescent="0.2">
      <c r="B17" s="335"/>
      <c r="C17" s="1"/>
      <c r="D17" s="337"/>
      <c r="E17" s="11" t="str">
        <f>GRÁFICO02!$AD$2</f>
        <v>MADEIRA</v>
      </c>
    </row>
    <row r="18" spans="2:5" ht="4.5" customHeight="1" thickBot="1" x14ac:dyDescent="0.25">
      <c r="B18" s="335"/>
      <c r="C18" s="1"/>
      <c r="D18" s="12"/>
      <c r="E18" s="13"/>
    </row>
    <row r="19" spans="2:5" ht="19.5" customHeight="1" thickTop="1" x14ac:dyDescent="0.2">
      <c r="B19" s="335"/>
      <c r="C19" s="1"/>
      <c r="D19" s="331" t="str">
        <f>GRÁFICO03!AB1</f>
        <v>GRÁFICO 3 - ÁREAS (HA), POR AJUDA / APOIO - PU2018/PU2017</v>
      </c>
      <c r="E19" s="11" t="str">
        <f>GRÁFICO03!$AD$1</f>
        <v>CONTINENTE</v>
      </c>
    </row>
    <row r="20" spans="2:5" ht="2.25" customHeight="1" thickBot="1" x14ac:dyDescent="0.25">
      <c r="B20" s="335"/>
      <c r="C20" s="1"/>
      <c r="D20" s="332"/>
      <c r="E20" s="13"/>
    </row>
    <row r="21" spans="2:5" ht="19.5" customHeight="1" thickTop="1" x14ac:dyDescent="0.2">
      <c r="B21" s="335"/>
      <c r="C21" s="1"/>
      <c r="D21" s="337"/>
      <c r="E21" s="11" t="str">
        <f>GRÁFICO03!$AD$2</f>
        <v>MADEIRA</v>
      </c>
    </row>
    <row r="22" spans="2:5" ht="4.5" customHeight="1" thickBot="1" x14ac:dyDescent="0.25">
      <c r="B22" s="335"/>
      <c r="C22" s="1"/>
      <c r="D22" s="12"/>
      <c r="E22" s="13"/>
    </row>
    <row r="23" spans="2:5" ht="19.5" customHeight="1" thickTop="1" x14ac:dyDescent="0.2">
      <c r="B23" s="335"/>
      <c r="C23" s="1"/>
      <c r="D23" s="339" t="str">
        <f>GRÁFICO04!AA1</f>
        <v>GRÁFICO 4 - MAA - ANIMAIS (CN) DECLARADOS - PU2018/PU2017</v>
      </c>
      <c r="E23" s="339"/>
    </row>
    <row r="24" spans="2:5" ht="4.5" customHeight="1" thickBot="1" x14ac:dyDescent="0.25">
      <c r="B24" s="335"/>
      <c r="C24" s="1"/>
      <c r="D24" s="12"/>
      <c r="E24" s="13"/>
    </row>
    <row r="25" spans="2:5" ht="19.5" customHeight="1" thickTop="1" x14ac:dyDescent="0.2">
      <c r="B25" s="335"/>
      <c r="C25" s="1"/>
      <c r="D25" s="331" t="str">
        <f>'QUADRO02 - CONTINENTE'!A1</f>
        <v>QUADRO 2 - NÚMERO DE CANDIDATURAS E ÁREAS (HA) DECLARADAS, POR CULTURA - PU2018</v>
      </c>
      <c r="E25" s="11" t="str">
        <f>'QUADRO02 - CONTINENTE'!A2</f>
        <v>CONTINENTE</v>
      </c>
    </row>
    <row r="26" spans="2:5" ht="2.25" customHeight="1" thickBot="1" x14ac:dyDescent="0.25">
      <c r="B26" s="335"/>
      <c r="C26" s="1"/>
      <c r="D26" s="332"/>
      <c r="E26" s="13"/>
    </row>
    <row r="27" spans="2:5" ht="19.5" customHeight="1" thickTop="1" x14ac:dyDescent="0.2">
      <c r="B27" s="335"/>
      <c r="C27" s="1"/>
      <c r="D27" s="332"/>
      <c r="E27" s="11" t="str">
        <f>'QUADRO02 - MADEIRA'!A2</f>
        <v>MADEIRA</v>
      </c>
    </row>
    <row r="28" spans="2:5" ht="4.5" customHeight="1" thickBot="1" x14ac:dyDescent="0.25">
      <c r="B28" s="335"/>
      <c r="C28" s="1"/>
      <c r="D28" s="332"/>
      <c r="E28" s="13"/>
    </row>
    <row r="29" spans="2:5" ht="19.5" customHeight="1" thickTop="1" x14ac:dyDescent="0.2">
      <c r="B29" s="335"/>
      <c r="C29" s="1"/>
      <c r="D29" s="332"/>
      <c r="E29" s="11" t="s">
        <v>381</v>
      </c>
    </row>
    <row r="30" spans="2:5" ht="4.5" customHeight="1" thickBot="1" x14ac:dyDescent="0.25">
      <c r="B30" s="335"/>
      <c r="C30" s="1"/>
      <c r="D30" s="332"/>
      <c r="E30" s="303"/>
    </row>
    <row r="31" spans="2:5" ht="19.5" customHeight="1" thickTop="1" x14ac:dyDescent="0.2">
      <c r="B31" s="335"/>
      <c r="C31" s="1"/>
      <c r="D31" s="332"/>
      <c r="E31" s="11" t="s">
        <v>647</v>
      </c>
    </row>
    <row r="32" spans="2:5" ht="4.5" customHeight="1" thickBot="1" x14ac:dyDescent="0.25">
      <c r="B32" s="335"/>
      <c r="C32" s="1"/>
      <c r="D32" s="332"/>
      <c r="E32" s="303"/>
    </row>
    <row r="33" spans="2:5" ht="19.5" customHeight="1" thickTop="1" x14ac:dyDescent="0.2">
      <c r="B33" s="335"/>
      <c r="C33" s="1"/>
      <c r="D33" s="332"/>
      <c r="E33" s="11" t="s">
        <v>648</v>
      </c>
    </row>
    <row r="34" spans="2:5" ht="4.5" customHeight="1" thickBot="1" x14ac:dyDescent="0.25">
      <c r="B34" s="335"/>
      <c r="C34" s="1"/>
      <c r="D34" s="332"/>
      <c r="E34" s="303"/>
    </row>
    <row r="35" spans="2:5" ht="19.5" customHeight="1" thickTop="1" x14ac:dyDescent="0.2">
      <c r="B35" s="335"/>
      <c r="C35" s="1"/>
      <c r="D35" s="332"/>
      <c r="E35" s="11" t="s">
        <v>649</v>
      </c>
    </row>
    <row r="36" spans="2:5" ht="4.5" customHeight="1" thickBot="1" x14ac:dyDescent="0.25">
      <c r="B36" s="335"/>
      <c r="C36" s="1"/>
      <c r="D36" s="332"/>
      <c r="E36" s="303"/>
    </row>
    <row r="37" spans="2:5" ht="19.5" customHeight="1" thickTop="1" x14ac:dyDescent="0.2">
      <c r="B37" s="335"/>
      <c r="C37" s="1"/>
      <c r="D37" s="332"/>
      <c r="E37" s="11" t="s">
        <v>650</v>
      </c>
    </row>
    <row r="38" spans="2:5" ht="4.5" customHeight="1" thickBot="1" x14ac:dyDescent="0.25">
      <c r="B38" s="335"/>
      <c r="C38" s="1"/>
      <c r="D38" s="332"/>
      <c r="E38" s="303"/>
    </row>
    <row r="39" spans="2:5" ht="19.5" customHeight="1" thickTop="1" x14ac:dyDescent="0.2">
      <c r="B39" s="335"/>
      <c r="C39" s="1"/>
      <c r="D39" s="332"/>
      <c r="E39" s="11" t="s">
        <v>651</v>
      </c>
    </row>
    <row r="40" spans="2:5" ht="4.5" customHeight="1" thickBot="1" x14ac:dyDescent="0.25">
      <c r="B40" s="335"/>
      <c r="C40" s="1"/>
      <c r="D40" s="332"/>
      <c r="E40" s="303"/>
    </row>
    <row r="41" spans="2:5" ht="19.5" customHeight="1" thickTop="1" x14ac:dyDescent="0.2">
      <c r="B41" s="335"/>
      <c r="C41" s="1"/>
      <c r="D41" s="332"/>
      <c r="E41" s="11" t="s">
        <v>652</v>
      </c>
    </row>
    <row r="42" spans="2:5" ht="4.5" customHeight="1" thickBot="1" x14ac:dyDescent="0.25">
      <c r="B42" s="335"/>
      <c r="C42" s="1"/>
      <c r="D42" s="12"/>
      <c r="E42" s="13"/>
    </row>
    <row r="43" spans="2:5" ht="19.5" customHeight="1" thickTop="1" x14ac:dyDescent="0.2">
      <c r="B43" s="335"/>
      <c r="C43" s="1"/>
      <c r="D43" s="331" t="str">
        <f>'QUADRO03 - CONTINENTE'!A1</f>
        <v>QUADRO 3 - ÁREAS (HA) DOS CEREAIS POR VARIEDADE / FINALIDADE - PU2018</v>
      </c>
      <c r="E43" s="11" t="str">
        <f>'QUADRO03 - CONTINENTE'!A3</f>
        <v>CONTINENTE</v>
      </c>
    </row>
    <row r="44" spans="2:5" ht="2.25" customHeight="1" thickBot="1" x14ac:dyDescent="0.25">
      <c r="B44" s="335"/>
      <c r="C44" s="1"/>
      <c r="D44" s="332"/>
      <c r="E44" s="13"/>
    </row>
    <row r="45" spans="2:5" ht="19.5" customHeight="1" thickTop="1" x14ac:dyDescent="0.2">
      <c r="B45" s="335"/>
      <c r="C45" s="1"/>
      <c r="D45" s="337"/>
      <c r="E45" s="11" t="str">
        <f>'QUADRO03 - MADEIRA'!A3</f>
        <v>MADEIRA</v>
      </c>
    </row>
    <row r="46" spans="2:5" ht="4.5" customHeight="1" thickBot="1" x14ac:dyDescent="0.25">
      <c r="B46" s="335"/>
      <c r="C46" s="1"/>
      <c r="D46" s="12"/>
      <c r="E46" s="13"/>
    </row>
    <row r="47" spans="2:5" ht="19.5" customHeight="1" thickTop="1" x14ac:dyDescent="0.2">
      <c r="B47" s="335"/>
      <c r="C47" s="1"/>
      <c r="D47" s="331" t="str">
        <f>'QUADRO04 - CONTINENTE'!A1</f>
        <v>QUADRO 4 - ÁREAS (HA) DE HORTÍCOLAS POR FINALIDADE - PU2018</v>
      </c>
      <c r="E47" s="11" t="str">
        <f>'QUADRO04 - CONTINENTE'!A2</f>
        <v>CONTINENTE</v>
      </c>
    </row>
    <row r="48" spans="2:5" ht="2.25" customHeight="1" thickBot="1" x14ac:dyDescent="0.25">
      <c r="B48" s="335"/>
      <c r="C48" s="1"/>
      <c r="D48" s="332"/>
      <c r="E48" s="13"/>
    </row>
    <row r="49" spans="2:5" ht="19.5" customHeight="1" thickTop="1" x14ac:dyDescent="0.2">
      <c r="B49" s="335"/>
      <c r="C49" s="1"/>
      <c r="D49" s="337"/>
      <c r="E49" s="11" t="str">
        <f>'QUADRO04 - MADEIRA'!A2</f>
        <v>MADEIRA</v>
      </c>
    </row>
    <row r="50" spans="2:5" ht="4.5" customHeight="1" thickBot="1" x14ac:dyDescent="0.25">
      <c r="B50" s="335"/>
      <c r="C50" s="1"/>
      <c r="D50" s="12"/>
      <c r="E50" s="13"/>
    </row>
    <row r="51" spans="2:5" ht="19.5" customHeight="1" thickTop="1" x14ac:dyDescent="0.2">
      <c r="B51" s="335"/>
      <c r="C51" s="1"/>
      <c r="D51" s="331" t="str">
        <f>'QUADRO05 - CONTINENTE'!A1</f>
        <v>QUADRO 5 - ÁREAS (HA) DE OLIVAL E VINHA POR VARIEDADE / FINALIDADE - PU2018</v>
      </c>
      <c r="E51" s="11" t="str">
        <f>'QUADRO05 - CONTINENTE'!A2</f>
        <v>CONTINENTE</v>
      </c>
    </row>
    <row r="52" spans="2:5" ht="2.25" customHeight="1" thickBot="1" x14ac:dyDescent="0.25">
      <c r="B52" s="335"/>
      <c r="C52" s="1"/>
      <c r="D52" s="332"/>
      <c r="E52" s="13"/>
    </row>
    <row r="53" spans="2:5" ht="19.5" customHeight="1" thickTop="1" x14ac:dyDescent="0.2">
      <c r="B53" s="335"/>
      <c r="C53" s="1"/>
      <c r="D53" s="337"/>
      <c r="E53" s="11" t="str">
        <f>'QUADRO05 - MADEIRA'!A2</f>
        <v>MADEIRA</v>
      </c>
    </row>
    <row r="54" spans="2:5" ht="4.5" customHeight="1" thickBot="1" x14ac:dyDescent="0.25">
      <c r="B54" s="335"/>
      <c r="C54" s="1"/>
      <c r="D54" s="12"/>
      <c r="E54" s="13"/>
    </row>
    <row r="55" spans="2:5" ht="19.5" customHeight="1" thickTop="1" x14ac:dyDescent="0.2">
      <c r="B55" s="335"/>
      <c r="C55" s="1"/>
      <c r="D55" s="339" t="str">
        <f>QUADRO06!A1</f>
        <v>QUADRO 6 - N.º DE CANDIDATURAS E ÁREAS (HA) DECLARADAS, POR CULTURA RPB - PU2018</v>
      </c>
      <c r="E55" s="339"/>
    </row>
    <row r="56" spans="2:5" ht="4.5" customHeight="1" thickBot="1" x14ac:dyDescent="0.25">
      <c r="B56" s="335"/>
      <c r="C56" s="1"/>
      <c r="D56" s="12"/>
      <c r="E56" s="13"/>
    </row>
    <row r="57" spans="2:5" ht="19.5" customHeight="1" thickTop="1" x14ac:dyDescent="0.2">
      <c r="B57" s="335"/>
      <c r="C57" s="1"/>
      <c r="D57" s="339" t="str">
        <f>QUADRO07!A1</f>
        <v>QUADRO 7 - N.º DE CANDIDATURAS E ÁREAS (HA) DECLARADAS, POR CULTURA RPA - PU2018</v>
      </c>
      <c r="E57" s="339"/>
    </row>
    <row r="58" spans="2:5" ht="4.5" customHeight="1" thickBot="1" x14ac:dyDescent="0.25">
      <c r="B58" s="335"/>
      <c r="C58" s="1"/>
      <c r="D58" s="12"/>
      <c r="E58" s="13"/>
    </row>
    <row r="59" spans="2:5" ht="19.5" customHeight="1" thickTop="1" x14ac:dyDescent="0.2">
      <c r="B59" s="335"/>
      <c r="C59" s="1"/>
      <c r="D59" s="339" t="str">
        <f>GRÁFICO05!AA1</f>
        <v>GRÁFICO 5 - TRANSFERÊNCIAS - N.º DE COMUNICAÇÕES (MODELO T) - PU2018</v>
      </c>
      <c r="E59" s="339"/>
    </row>
    <row r="60" spans="2:5" ht="4.5" customHeight="1" thickBot="1" x14ac:dyDescent="0.25">
      <c r="B60" s="335"/>
      <c r="C60" s="1"/>
      <c r="D60" s="12"/>
      <c r="E60" s="13"/>
    </row>
    <row r="61" spans="2:5" ht="19.5" customHeight="1" thickTop="1" x14ac:dyDescent="0.2">
      <c r="B61" s="335"/>
      <c r="C61" s="1"/>
      <c r="D61" s="339" t="str">
        <f>GRÁFICO06!AA1</f>
        <v>GRÁFICO 6 - TRANSFERÊNCIAS - DIREITOS/ÁREA (HA) (MODELO T) - PU2018</v>
      </c>
      <c r="E61" s="339"/>
    </row>
    <row r="62" spans="2:5" ht="4.5" customHeight="1" thickBot="1" x14ac:dyDescent="0.25">
      <c r="B62" s="335"/>
      <c r="C62" s="1"/>
      <c r="D62" s="14"/>
      <c r="E62" s="13"/>
    </row>
    <row r="63" spans="2:5" ht="19.5" customHeight="1" thickTop="1" x14ac:dyDescent="0.2">
      <c r="B63" s="335"/>
      <c r="C63" s="1"/>
      <c r="D63" s="339" t="str">
        <f>GRÁFICO07!AA4</f>
        <v>GRÁFICO 7 - TRANSFERÊNCIAS - N.º DE COMUNICAÇÕES POR TIPO (MODELO T) - PU2018</v>
      </c>
      <c r="E63" s="339"/>
    </row>
    <row r="64" spans="2:5" ht="4.5" customHeight="1" thickBot="1" x14ac:dyDescent="0.25">
      <c r="B64" s="335"/>
      <c r="C64" s="1"/>
      <c r="D64" s="14"/>
      <c r="E64" s="13"/>
    </row>
    <row r="65" spans="2:5" ht="19.5" customHeight="1" thickTop="1" x14ac:dyDescent="0.2">
      <c r="B65" s="335"/>
      <c r="C65" s="1"/>
      <c r="D65" s="339" t="str">
        <f>GRÁFICO08!AA4</f>
        <v>GRÁFICO 8 -  TRANSFERÊNCIAS - DIREITOS POR TIPO (MODELO T) - PU2018</v>
      </c>
      <c r="E65" s="339"/>
    </row>
    <row r="66" spans="2:5" ht="4.5" customHeight="1" thickBot="1" x14ac:dyDescent="0.25">
      <c r="B66" s="335"/>
      <c r="C66" s="1"/>
      <c r="D66" s="14"/>
      <c r="E66" s="13"/>
    </row>
    <row r="67" spans="2:5" ht="19.5" customHeight="1" thickTop="1" x14ac:dyDescent="0.2">
      <c r="B67" s="335"/>
      <c r="C67" s="1"/>
      <c r="D67" s="331" t="str">
        <f>'QUADRO08 - CONTINENTE'!A1</f>
        <v>QUADRO 8 - N.º DE CANDIDATURAS, ÁREAS (HA) E ANIMAIS DECLARADOS, POR MEDIDA MAA - PU2018</v>
      </c>
      <c r="E67" s="11" t="str">
        <f>'QUADRO08 - CONTINENTE'!A3</f>
        <v>CONTINENTE</v>
      </c>
    </row>
    <row r="68" spans="2:5" ht="2.25" customHeight="1" thickBot="1" x14ac:dyDescent="0.25">
      <c r="B68" s="335"/>
      <c r="C68" s="1"/>
      <c r="D68" s="332"/>
      <c r="E68" s="13"/>
    </row>
    <row r="69" spans="2:5" ht="19.5" customHeight="1" thickTop="1" x14ac:dyDescent="0.2">
      <c r="B69" s="335"/>
      <c r="C69" s="1"/>
      <c r="D69" s="337"/>
      <c r="E69" s="11" t="str">
        <f>'QUADRO08 - MADEIRA'!A3</f>
        <v>MADEIRA</v>
      </c>
    </row>
    <row r="70" spans="2:5" ht="4.5" customHeight="1" thickBot="1" x14ac:dyDescent="0.25">
      <c r="B70" s="335"/>
      <c r="C70" s="1"/>
      <c r="D70" s="14"/>
      <c r="E70" s="13"/>
    </row>
    <row r="71" spans="2:5" ht="19.5" customHeight="1" thickTop="1" x14ac:dyDescent="0.2">
      <c r="B71" s="335"/>
      <c r="C71" s="1"/>
      <c r="D71" s="339" t="str">
        <f>QUADRO09!A1</f>
        <v>QUADRO 9 - N.º DE CANDIDATURAS PU E POR REGIÃO - PU2018/PU2017</v>
      </c>
      <c r="E71" s="339"/>
    </row>
    <row r="72" spans="2:5" ht="4.5" customHeight="1" thickBot="1" x14ac:dyDescent="0.25">
      <c r="B72" s="335"/>
      <c r="C72" s="1"/>
      <c r="D72" s="14"/>
      <c r="E72" s="13"/>
    </row>
    <row r="73" spans="2:5" ht="19.5" customHeight="1" thickTop="1" x14ac:dyDescent="0.2">
      <c r="B73" s="335"/>
      <c r="C73" s="1"/>
      <c r="D73" s="339" t="str">
        <f>QUADRO09!AA1</f>
        <v>GRÁFICO 9 - NÚMERO DE CANDIDATURAS PU, POR REGIÃO - PU2018</v>
      </c>
      <c r="E73" s="339"/>
    </row>
    <row r="74" spans="2:5" ht="4.5" customHeight="1" thickBot="1" x14ac:dyDescent="0.25">
      <c r="B74" s="335"/>
      <c r="C74" s="1"/>
      <c r="D74" s="14"/>
      <c r="E74" s="13"/>
    </row>
    <row r="75" spans="2:5" ht="19.5" customHeight="1" thickTop="1" x14ac:dyDescent="0.2">
      <c r="B75" s="335"/>
      <c r="C75" s="1"/>
      <c r="D75" s="339" t="str">
        <f>QUADRO09!AA2</f>
        <v>GRÁFICO 10 - NÚMERO DE CANDIDATURAS PU, POR REGIÃO - PU2017</v>
      </c>
      <c r="E75" s="339"/>
    </row>
    <row r="76" spans="2:5" ht="4.5" customHeight="1" thickBot="1" x14ac:dyDescent="0.25">
      <c r="B76" s="335"/>
      <c r="C76" s="1"/>
      <c r="D76" s="14"/>
      <c r="E76" s="13"/>
    </row>
    <row r="77" spans="2:5" ht="19.5" customHeight="1" thickTop="1" x14ac:dyDescent="0.2">
      <c r="B77" s="335"/>
      <c r="C77" s="1"/>
      <c r="D77" s="339" t="str">
        <f>QUADRO10!A1</f>
        <v>QUADRO 10 - N.º DE CANDIDATURAS RPB, ÁREA (HA) E POR REGIÃO - PU2018</v>
      </c>
      <c r="E77" s="339"/>
    </row>
    <row r="78" spans="2:5" ht="4.5" customHeight="1" thickBot="1" x14ac:dyDescent="0.25">
      <c r="B78" s="335"/>
      <c r="C78" s="1"/>
      <c r="D78" s="14"/>
      <c r="E78" s="13"/>
    </row>
    <row r="79" spans="2:5" ht="19.5" customHeight="1" thickTop="1" x14ac:dyDescent="0.2">
      <c r="B79" s="335"/>
      <c r="C79" s="1"/>
      <c r="D79" s="339" t="str">
        <f>QUADRO10!AA1</f>
        <v>GRÁFICO 11 - NÚMERO DE CANDIDATURAS RPB, POR REGIÃO - PU2018</v>
      </c>
      <c r="E79" s="339"/>
    </row>
    <row r="80" spans="2:5" ht="4.5" customHeight="1" x14ac:dyDescent="0.2">
      <c r="B80" s="335"/>
      <c r="C80" s="1"/>
      <c r="D80" s="14"/>
      <c r="E80" s="13"/>
    </row>
    <row r="81" spans="2:5" ht="19.5" customHeight="1" x14ac:dyDescent="0.2">
      <c r="B81" s="335"/>
      <c r="C81" s="1"/>
      <c r="D81" s="338" t="str">
        <f>QUADRO10!AA3</f>
        <v>GRÁFICO 11a - NÚMERO DE CANDIDATURAS RPB, POR REGIÃO - PU2017</v>
      </c>
      <c r="E81" s="338"/>
    </row>
    <row r="82" spans="2:5" ht="4.5" customHeight="1" thickBot="1" x14ac:dyDescent="0.25">
      <c r="B82" s="335"/>
      <c r="C82" s="1"/>
      <c r="D82" s="14"/>
      <c r="E82" s="13"/>
    </row>
    <row r="83" spans="2:5" ht="19.5" customHeight="1" thickTop="1" x14ac:dyDescent="0.2">
      <c r="B83" s="335"/>
      <c r="C83" s="1"/>
      <c r="D83" s="339" t="str">
        <f>QUADRO10!AA2</f>
        <v>GRÁFICO 12 - ÁREA RPB, POR REGIÃO - PU2018</v>
      </c>
      <c r="E83" s="339"/>
    </row>
    <row r="84" spans="2:5" ht="4.5" customHeight="1" thickBot="1" x14ac:dyDescent="0.25">
      <c r="B84" s="335"/>
      <c r="C84" s="1"/>
      <c r="D84" s="14"/>
      <c r="E84" s="13"/>
    </row>
    <row r="85" spans="2:5" ht="19.5" customHeight="1" thickTop="1" x14ac:dyDescent="0.2">
      <c r="B85" s="335"/>
      <c r="C85" s="1"/>
      <c r="D85" s="339" t="str">
        <f>QUADRO10!AA4</f>
        <v>GRÁFICO 12a - ÁREA RPB, POR REGIÃO - PU2017</v>
      </c>
      <c r="E85" s="339"/>
    </row>
    <row r="86" spans="2:5" ht="4.5" customHeight="1" thickBot="1" x14ac:dyDescent="0.25">
      <c r="B86" s="335"/>
      <c r="C86" s="1"/>
      <c r="D86" s="14"/>
      <c r="E86" s="13"/>
    </row>
    <row r="87" spans="2:5" ht="19.5" customHeight="1" thickTop="1" x14ac:dyDescent="0.2">
      <c r="B87" s="335"/>
      <c r="C87" s="1"/>
      <c r="D87" s="339" t="str">
        <f>QUADRO11!A1</f>
        <v>QUADRO 11 - N.º DE CANDIDATURAS RPA, ÁREA (HA), POR REGIÃO - PU2018</v>
      </c>
      <c r="E87" s="339"/>
    </row>
    <row r="88" spans="2:5" ht="4.5" customHeight="1" thickBot="1" x14ac:dyDescent="0.25">
      <c r="B88" s="335"/>
      <c r="C88" s="1"/>
      <c r="D88" s="14"/>
      <c r="E88" s="13"/>
    </row>
    <row r="89" spans="2:5" ht="19.5" customHeight="1" thickTop="1" x14ac:dyDescent="0.2">
      <c r="B89" s="335"/>
      <c r="C89" s="1"/>
      <c r="D89" s="339" t="str">
        <f>QUADRO11!AA1</f>
        <v>GRÁFICO 13 - NÚMERO DE CANDIDATURAS RPA, POR REGIÃO - PU2018</v>
      </c>
      <c r="E89" s="339"/>
    </row>
    <row r="90" spans="2:5" ht="4.5" customHeight="1" thickBot="1" x14ac:dyDescent="0.25">
      <c r="B90" s="335"/>
      <c r="C90" s="1"/>
      <c r="D90" s="14"/>
      <c r="E90" s="13"/>
    </row>
    <row r="91" spans="2:5" ht="19.5" customHeight="1" thickTop="1" x14ac:dyDescent="0.2">
      <c r="B91" s="335"/>
      <c r="C91" s="1"/>
      <c r="D91" s="339" t="str">
        <f>QUADRO11!AA3</f>
        <v>GRÁFICO 13a - NÚMERO DE CANDIDATURAS RPA, POR REGIÃO - PU2017</v>
      </c>
      <c r="E91" s="339"/>
    </row>
    <row r="92" spans="2:5" ht="4.5" customHeight="1" thickBot="1" x14ac:dyDescent="0.25">
      <c r="B92" s="335"/>
      <c r="C92" s="1"/>
      <c r="D92" s="14"/>
      <c r="E92" s="13"/>
    </row>
    <row r="93" spans="2:5" ht="19.5" customHeight="1" thickTop="1" x14ac:dyDescent="0.2">
      <c r="B93" s="335"/>
      <c r="C93" s="1"/>
      <c r="D93" s="339" t="str">
        <f>QUADRO11!AA2</f>
        <v>GRÁFICO 14 - ÁREA RPA, POR REGIÃO - PU2018</v>
      </c>
      <c r="E93" s="339"/>
    </row>
    <row r="94" spans="2:5" ht="4.5" customHeight="1" thickBot="1" x14ac:dyDescent="0.25">
      <c r="B94" s="335"/>
      <c r="C94" s="1"/>
      <c r="D94" s="14"/>
      <c r="E94" s="13"/>
    </row>
    <row r="95" spans="2:5" ht="19.5" customHeight="1" thickTop="1" x14ac:dyDescent="0.2">
      <c r="B95" s="335"/>
      <c r="C95" s="1"/>
      <c r="D95" s="339" t="str">
        <f>QUADRO11!AA4</f>
        <v>GRÁFICO 14a - ÁREA RPA, POR REGIÃO - PU2017</v>
      </c>
      <c r="E95" s="339"/>
    </row>
    <row r="96" spans="2:5" ht="4.5" customHeight="1" thickBot="1" x14ac:dyDescent="0.25">
      <c r="B96" s="335"/>
      <c r="C96" s="1"/>
      <c r="D96" s="14"/>
      <c r="E96" s="13"/>
    </row>
    <row r="97" spans="2:5" ht="19.5" customHeight="1" thickTop="1" x14ac:dyDescent="0.2">
      <c r="B97" s="335"/>
      <c r="C97" s="1"/>
      <c r="D97" s="339" t="str">
        <f>QUADRO12!A1</f>
        <v>QUADRO 12 - N.º DE CANDIDATURAS MZD, ÁREA (HA) E POR REGIÃO - PU2018/PU2017</v>
      </c>
      <c r="E97" s="339"/>
    </row>
    <row r="98" spans="2:5" ht="4.5" customHeight="1" thickBot="1" x14ac:dyDescent="0.25">
      <c r="B98" s="335"/>
      <c r="C98" s="1"/>
      <c r="D98" s="14"/>
      <c r="E98" s="13"/>
    </row>
    <row r="99" spans="2:5" ht="19.5" customHeight="1" thickTop="1" x14ac:dyDescent="0.2">
      <c r="B99" s="335"/>
      <c r="C99" s="1"/>
      <c r="D99" s="339" t="str">
        <f>QUADRO12!AA1</f>
        <v>GRÁFICO 15 - NÚMERO DE CANDIDATURAS MZD, POR REGIÃO - PU2018</v>
      </c>
      <c r="E99" s="339"/>
    </row>
    <row r="100" spans="2:5" ht="4.5" customHeight="1" thickBot="1" x14ac:dyDescent="0.25">
      <c r="B100" s="335"/>
      <c r="C100" s="1"/>
      <c r="D100" s="14"/>
      <c r="E100" s="13"/>
    </row>
    <row r="101" spans="2:5" ht="19.5" customHeight="1" thickTop="1" x14ac:dyDescent="0.2">
      <c r="B101" s="335"/>
      <c r="C101" s="1"/>
      <c r="D101" s="339" t="str">
        <f>QUADRO12!AA2</f>
        <v>GRÁFICO 16 - ÁREA MZD, POR REGIÃO - PU2018</v>
      </c>
      <c r="E101" s="339"/>
    </row>
    <row r="102" spans="2:5" ht="4.5" customHeight="1" thickBot="1" x14ac:dyDescent="0.25">
      <c r="B102" s="335"/>
      <c r="C102" s="1"/>
      <c r="D102" s="14"/>
      <c r="E102" s="13"/>
    </row>
    <row r="103" spans="2:5" ht="19.5" customHeight="1" thickTop="1" x14ac:dyDescent="0.2">
      <c r="B103" s="335"/>
      <c r="C103" s="1"/>
      <c r="D103" s="339" t="str">
        <f>QUADRO12!AA3</f>
        <v>GRÁFICO 17 - NÚMERO DE CANDIDATURAS MZD, POR REGIÃO - PU2017</v>
      </c>
      <c r="E103" s="339"/>
    </row>
    <row r="104" spans="2:5" ht="4.5" customHeight="1" thickBot="1" x14ac:dyDescent="0.25">
      <c r="B104" s="335"/>
      <c r="C104" s="1"/>
      <c r="D104" s="14"/>
      <c r="E104" s="13"/>
    </row>
    <row r="105" spans="2:5" ht="19.5" customHeight="1" thickTop="1" x14ac:dyDescent="0.2">
      <c r="B105" s="335"/>
      <c r="C105" s="1"/>
      <c r="D105" s="339" t="str">
        <f>QUADRO12!AA4</f>
        <v>GRÁFICO 18 - ÁREA MZD, POR REGIÃO - PU2017</v>
      </c>
      <c r="E105" s="339"/>
    </row>
    <row r="106" spans="2:5" ht="4.5" customHeight="1" thickBot="1" x14ac:dyDescent="0.25">
      <c r="B106" s="335"/>
      <c r="C106" s="1"/>
      <c r="D106" s="14"/>
      <c r="E106" s="13"/>
    </row>
    <row r="107" spans="2:5" ht="19.5" customHeight="1" thickTop="1" x14ac:dyDescent="0.2">
      <c r="B107" s="335"/>
      <c r="C107" s="1"/>
      <c r="D107" s="339" t="str">
        <f>QUADRO13!A1</f>
        <v>QUADRO 13 - N.º DE CANDIDATURAS MAA, ÁREA (HA) E ANIMAIS (CN), POR REGIÃO - PU2018/PU2017</v>
      </c>
      <c r="E107" s="339"/>
    </row>
    <row r="108" spans="2:5" ht="4.5" customHeight="1" thickBot="1" x14ac:dyDescent="0.25">
      <c r="B108" s="335"/>
      <c r="C108" s="1"/>
      <c r="D108" s="14"/>
      <c r="E108" s="13"/>
    </row>
    <row r="109" spans="2:5" ht="19.5" customHeight="1" thickTop="1" x14ac:dyDescent="0.2">
      <c r="B109" s="335"/>
      <c r="C109" s="1"/>
      <c r="D109" s="339" t="str">
        <f>QUADRO13!AA1</f>
        <v>GRÁFICO 19 - NÚMERO DE CANDIDATURAS MAA, POR REGIÃO - PU2018</v>
      </c>
      <c r="E109" s="339"/>
    </row>
    <row r="110" spans="2:5" ht="4.5" customHeight="1" thickBot="1" x14ac:dyDescent="0.25">
      <c r="B110" s="335"/>
      <c r="C110" s="1"/>
      <c r="D110" s="14"/>
      <c r="E110" s="13"/>
    </row>
    <row r="111" spans="2:5" ht="19.5" customHeight="1" thickTop="1" x14ac:dyDescent="0.2">
      <c r="B111" s="335"/>
      <c r="C111" s="1"/>
      <c r="D111" s="339" t="str">
        <f>QUADRO13!AA2</f>
        <v>GRÁFICO 20 - ÁREA MAA, POR REGIÃO - PU2018</v>
      </c>
      <c r="E111" s="339"/>
    </row>
    <row r="112" spans="2:5" ht="4.5" customHeight="1" thickBot="1" x14ac:dyDescent="0.25">
      <c r="B112" s="335"/>
      <c r="C112" s="1"/>
      <c r="D112" s="14"/>
      <c r="E112" s="13"/>
    </row>
    <row r="113" spans="1:16" ht="19.5" customHeight="1" thickTop="1" x14ac:dyDescent="0.2">
      <c r="B113" s="335"/>
      <c r="C113" s="1"/>
      <c r="D113" s="339" t="str">
        <f>QUADRO13!AA3</f>
        <v>GRÁFICO 21 - ANIMAIS MAA, POR REGIÃO - PU2018</v>
      </c>
      <c r="E113" s="339"/>
    </row>
    <row r="114" spans="1:16" ht="4.5" customHeight="1" thickBot="1" x14ac:dyDescent="0.25">
      <c r="B114" s="335"/>
      <c r="C114" s="1"/>
      <c r="D114" s="14"/>
      <c r="E114" s="13"/>
    </row>
    <row r="115" spans="1:16" ht="19.5" customHeight="1" thickTop="1" x14ac:dyDescent="0.2">
      <c r="B115" s="335"/>
      <c r="C115" s="1"/>
      <c r="D115" s="339" t="str">
        <f>QUADRO13!AA4</f>
        <v>GRÁFICO 22 - NÚMERO DE CANDIDATURAS MAA, POR REGIÃO - PU2017</v>
      </c>
      <c r="E115" s="339"/>
    </row>
    <row r="116" spans="1:16" ht="4.5" customHeight="1" thickBot="1" x14ac:dyDescent="0.25">
      <c r="B116" s="335"/>
      <c r="C116" s="1"/>
      <c r="D116" s="14"/>
      <c r="E116" s="13"/>
    </row>
    <row r="117" spans="1:16" ht="19.5" customHeight="1" thickTop="1" x14ac:dyDescent="0.2">
      <c r="B117" s="335"/>
      <c r="C117" s="1"/>
      <c r="D117" s="339" t="str">
        <f>QUADRO13!AA5</f>
        <v>GRÁFICO 23 - ÁREA MAA, POR REGIÃO - PU2017</v>
      </c>
      <c r="E117" s="339"/>
    </row>
    <row r="118" spans="1:16" ht="4.5" customHeight="1" thickBot="1" x14ac:dyDescent="0.25">
      <c r="B118" s="335"/>
      <c r="C118" s="1"/>
      <c r="D118" s="14"/>
      <c r="E118" s="13"/>
    </row>
    <row r="119" spans="1:16" ht="19.5" customHeight="1" thickTop="1" x14ac:dyDescent="0.2">
      <c r="B119" s="335"/>
      <c r="C119" s="1"/>
      <c r="D119" s="339" t="str">
        <f>QUADRO13!AA6</f>
        <v>GRÁFICO 24 - ANIMAIS MAA, POR REGIÃO - PU2017</v>
      </c>
      <c r="E119" s="339"/>
    </row>
    <row r="120" spans="1:16" ht="4.5" customHeight="1" thickBot="1" x14ac:dyDescent="0.25">
      <c r="B120" s="335"/>
      <c r="C120" s="1"/>
      <c r="D120" s="14"/>
      <c r="E120" s="13"/>
    </row>
    <row r="121" spans="1:16" ht="19.5" customHeight="1" thickTop="1" x14ac:dyDescent="0.2">
      <c r="B121" s="336"/>
      <c r="C121" s="1"/>
      <c r="D121" s="339" t="str">
        <f>QUADRO14!B1</f>
        <v>QUADRO 14 - N.º DE CANDIDATURAS PU POR ENTIDADE RECETORA - PU2018/PU2017</v>
      </c>
      <c r="E121" s="339"/>
    </row>
    <row r="122" spans="1:16" ht="4.5" customHeight="1" thickBot="1" x14ac:dyDescent="0.25">
      <c r="B122" s="15"/>
      <c r="C122" s="1"/>
      <c r="D122" s="16"/>
      <c r="E122" s="17"/>
    </row>
    <row r="123" spans="1:16" s="22" customFormat="1" ht="3.95" customHeight="1" thickTop="1" x14ac:dyDescent="0.2">
      <c r="A123" s="1"/>
      <c r="B123" s="18"/>
      <c r="C123" s="19"/>
      <c r="D123" s="19"/>
      <c r="E123" s="20"/>
      <c r="F123" s="1"/>
      <c r="G123" s="21"/>
      <c r="H123" s="21"/>
      <c r="I123" s="21"/>
      <c r="J123" s="21"/>
      <c r="K123" s="21"/>
      <c r="L123" s="21"/>
      <c r="P123" s="23"/>
    </row>
    <row r="124" spans="1:16" s="7" customFormat="1" ht="6" customHeight="1" thickBot="1" x14ac:dyDescent="0.25">
      <c r="A124" s="1"/>
      <c r="D124" s="24"/>
      <c r="E124" s="25"/>
      <c r="F124" s="1"/>
    </row>
    <row r="125" spans="1:16" ht="19.5" customHeight="1" thickTop="1" x14ac:dyDescent="0.2">
      <c r="B125" s="333" t="s">
        <v>542</v>
      </c>
      <c r="C125" s="1"/>
      <c r="D125" s="339" t="str">
        <f>QUADRO15!A1</f>
        <v>QUADRO 15 - Nº DE ATENDIMENTOS DE PARCELÁRIO, NO PERÍODO DE CANDIDATURAS DO PU2018, POR ENTIDADE (ACUMULADO)</v>
      </c>
      <c r="E125" s="339"/>
    </row>
    <row r="126" spans="1:16" ht="4.5" customHeight="1" thickBot="1" x14ac:dyDescent="0.25">
      <c r="B126" s="333"/>
      <c r="C126" s="1"/>
      <c r="D126" s="14"/>
      <c r="E126" s="13"/>
    </row>
    <row r="127" spans="1:16" ht="19.5" customHeight="1" thickTop="1" x14ac:dyDescent="0.2">
      <c r="B127" s="333"/>
      <c r="C127" s="1"/>
      <c r="D127" s="339" t="str">
        <f>GRÁFICO25!AA1</f>
        <v>GRÁFICO 25 - DISTRIBUIÇÃO DO ATENDIMENTO DO PARCELÁRIO, POR ENTIDADE (ACUMULADO) - PU2018</v>
      </c>
      <c r="E127" s="339"/>
    </row>
    <row r="128" spans="1:16" ht="4.5" customHeight="1" thickBot="1" x14ac:dyDescent="0.25">
      <c r="B128" s="333"/>
      <c r="C128" s="1"/>
      <c r="D128" s="14"/>
      <c r="E128" s="13"/>
    </row>
    <row r="129" spans="1:16" ht="19.5" customHeight="1" thickTop="1" x14ac:dyDescent="0.2">
      <c r="B129" s="333"/>
      <c r="C129" s="1"/>
      <c r="D129" s="339" t="str">
        <f>QUADRO16!A1</f>
        <v>QUADRO 16 - Nº DE ATENDIMENTOS DE PARCELÁRIO, NO PERÍODO DE CANDIDATURAS, POR ENTIDADE - PU2018/PU2017</v>
      </c>
      <c r="E129" s="339"/>
    </row>
    <row r="130" spans="1:16" ht="4.5" customHeight="1" thickBot="1" x14ac:dyDescent="0.25">
      <c r="B130" s="333"/>
      <c r="C130" s="1"/>
      <c r="D130" s="14"/>
      <c r="E130" s="13"/>
    </row>
    <row r="131" spans="1:16" ht="19.5" customHeight="1" thickTop="1" x14ac:dyDescent="0.2">
      <c r="B131" s="333"/>
      <c r="C131" s="1"/>
      <c r="D131" s="339" t="str">
        <f>QUADRO17!A1</f>
        <v>QUADRO 17 - COMPARAÇÃO DO Nº DE ATENDIMENTOS DE PARCELÁRIO, NO PERÍODO DE CANDIDATURAS - PU2018/PU2017</v>
      </c>
      <c r="E131" s="339"/>
    </row>
    <row r="132" spans="1:16" ht="4.5" customHeight="1" thickBot="1" x14ac:dyDescent="0.25">
      <c r="B132" s="333"/>
      <c r="C132" s="1"/>
      <c r="D132" s="14"/>
      <c r="E132" s="13"/>
    </row>
    <row r="133" spans="1:16" ht="19.5" customHeight="1" thickTop="1" x14ac:dyDescent="0.2">
      <c r="B133" s="333"/>
      <c r="C133" s="1"/>
      <c r="D133" s="339" t="str">
        <f>QUADRO17!AA1</f>
        <v>GRÁFICO 26 - COMPARAÇÃO DO N.º DE ATENDIMENTOS DO PARCELÁRIO - PU2017/PU2016</v>
      </c>
      <c r="E133" s="339"/>
    </row>
    <row r="134" spans="1:16" ht="4.5" customHeight="1" thickBot="1" x14ac:dyDescent="0.25">
      <c r="B134" s="333"/>
      <c r="C134" s="1"/>
      <c r="D134" s="14"/>
      <c r="E134" s="13"/>
    </row>
    <row r="135" spans="1:16" ht="19.5" customHeight="1" thickTop="1" x14ac:dyDescent="0.2">
      <c r="B135" s="333"/>
      <c r="C135" s="1"/>
      <c r="D135" s="339" t="str">
        <f>QUADRO18!A1</f>
        <v>QUADRO 18 - TIPOS DE AÇÕES EFETUADAS NAS PARCELAS (ACUMULADO) - PU2018</v>
      </c>
      <c r="E135" s="339"/>
    </row>
    <row r="136" spans="1:16" ht="4.5" customHeight="1" thickBot="1" x14ac:dyDescent="0.25">
      <c r="B136" s="333"/>
      <c r="C136" s="1"/>
      <c r="D136" s="14"/>
      <c r="E136" s="13"/>
    </row>
    <row r="137" spans="1:16" ht="19.5" customHeight="1" thickTop="1" x14ac:dyDescent="0.2">
      <c r="B137" s="334"/>
      <c r="C137" s="1"/>
      <c r="D137" s="339" t="str">
        <f>QUADRO19!A1</f>
        <v>QUADRO 19 - VISITAS DE CAMPO PARCELÁRIO NO PERÍODO DE 15-02-2018 a 05-06-2018 (ACUMULADO)</v>
      </c>
      <c r="E137" s="339"/>
    </row>
    <row r="138" spans="1:16" ht="4.5" customHeight="1" thickBot="1" x14ac:dyDescent="0.25">
      <c r="B138" s="15"/>
      <c r="C138" s="1"/>
      <c r="D138" s="16"/>
      <c r="E138" s="17"/>
    </row>
    <row r="139" spans="1:16" s="22" customFormat="1" ht="3.95" customHeight="1" thickTop="1" x14ac:dyDescent="0.2">
      <c r="A139" s="1"/>
      <c r="B139" s="18"/>
      <c r="C139" s="19"/>
      <c r="D139" s="19"/>
      <c r="E139" s="20"/>
      <c r="F139" s="1"/>
      <c r="G139" s="21"/>
      <c r="H139" s="21"/>
      <c r="I139" s="21"/>
      <c r="J139" s="21"/>
      <c r="K139" s="21"/>
      <c r="L139" s="21"/>
      <c r="P139" s="23"/>
    </row>
    <row r="140" spans="1:16" s="7" customFormat="1" ht="6" customHeight="1" thickBot="1" x14ac:dyDescent="0.25">
      <c r="A140" s="1"/>
      <c r="D140" s="24"/>
      <c r="E140" s="25"/>
      <c r="F140" s="1"/>
    </row>
    <row r="141" spans="1:16" ht="19.5" customHeight="1" thickTop="1" x14ac:dyDescent="0.2">
      <c r="B141" s="335" t="s">
        <v>543</v>
      </c>
      <c r="C141" s="1"/>
      <c r="D141" s="339" t="str">
        <f>QUADRO20E21!A1</f>
        <v>QUADRO 20 - UTILIZADORES E FORMULÁRIOS IB (ACUMULADO), NO PERÍODO DE CANDIDATURAS - PU2018</v>
      </c>
      <c r="E141" s="339"/>
    </row>
    <row r="142" spans="1:16" ht="4.5" customHeight="1" thickBot="1" x14ac:dyDescent="0.25">
      <c r="B142" s="335"/>
      <c r="C142" s="1"/>
      <c r="D142" s="14"/>
      <c r="E142" s="13"/>
    </row>
    <row r="143" spans="1:16" ht="19.5" customHeight="1" thickTop="1" x14ac:dyDescent="0.2">
      <c r="B143" s="335"/>
      <c r="C143" s="1"/>
      <c r="D143" s="339" t="str">
        <f>QUADRO20E21!A14</f>
        <v>QUADRO 21 - FORMULÁRIOS IB TIPO DE ALTERAÇÕES (ACUMULADO) - PU2018</v>
      </c>
      <c r="E143" s="339"/>
    </row>
    <row r="144" spans="1:16" ht="4.5" customHeight="1" thickBot="1" x14ac:dyDescent="0.25">
      <c r="B144" s="335"/>
      <c r="C144" s="1"/>
      <c r="D144" s="14"/>
      <c r="E144" s="13"/>
      <c r="F144" s="1"/>
    </row>
    <row r="145" spans="1:16" ht="19.5" customHeight="1" thickTop="1" x14ac:dyDescent="0.2">
      <c r="B145" s="336"/>
      <c r="C145" s="1"/>
      <c r="D145" s="339" t="str">
        <f>QUADRO22!A1</f>
        <v>QUADRO 22 - FORMULÁRIOS IB POR ENTIDADE (ACUMULADO), NO PERÍODO DE CANDIDATURAS PU2018</v>
      </c>
      <c r="E145" s="339"/>
      <c r="F145" s="1"/>
    </row>
    <row r="146" spans="1:16" ht="4.5" customHeight="1" x14ac:dyDescent="0.2">
      <c r="B146" s="1"/>
      <c r="C146" s="1"/>
      <c r="D146" s="26"/>
      <c r="E146" s="27"/>
      <c r="F146" s="1"/>
    </row>
    <row r="147" spans="1:16" s="22" customFormat="1" ht="3.75" customHeight="1" x14ac:dyDescent="0.2">
      <c r="A147" s="1"/>
      <c r="B147" s="28"/>
      <c r="C147" s="28"/>
      <c r="D147" s="28"/>
      <c r="E147" s="29"/>
      <c r="F147" s="1"/>
      <c r="G147" s="21"/>
      <c r="H147" s="21"/>
      <c r="I147" s="21"/>
      <c r="J147" s="21"/>
      <c r="K147" s="21"/>
      <c r="L147" s="21"/>
      <c r="P147" s="23"/>
    </row>
    <row r="148" spans="1:16" s="7" customFormat="1" ht="6" customHeight="1" x14ac:dyDescent="0.2">
      <c r="A148" s="1"/>
      <c r="E148" s="30"/>
      <c r="F148" s="1"/>
    </row>
    <row r="149" spans="1:16" x14ac:dyDescent="0.2">
      <c r="F149" s="1"/>
    </row>
  </sheetData>
  <sheetProtection password="C43B" sheet="1" objects="1" scenarios="1"/>
  <mergeCells count="57">
    <mergeCell ref="D135:E135"/>
    <mergeCell ref="D137:E137"/>
    <mergeCell ref="D141:E141"/>
    <mergeCell ref="D143:E143"/>
    <mergeCell ref="D145:E145"/>
    <mergeCell ref="D125:E125"/>
    <mergeCell ref="D127:E127"/>
    <mergeCell ref="D129:E129"/>
    <mergeCell ref="D131:E131"/>
    <mergeCell ref="D133:E133"/>
    <mergeCell ref="D113:E113"/>
    <mergeCell ref="D115:E115"/>
    <mergeCell ref="D117:E117"/>
    <mergeCell ref="D119:E119"/>
    <mergeCell ref="D121:E121"/>
    <mergeCell ref="D103:E103"/>
    <mergeCell ref="D105:E105"/>
    <mergeCell ref="D107:E107"/>
    <mergeCell ref="D109:E109"/>
    <mergeCell ref="D111:E111"/>
    <mergeCell ref="D93:E93"/>
    <mergeCell ref="D95:E95"/>
    <mergeCell ref="D97:E97"/>
    <mergeCell ref="D99:E99"/>
    <mergeCell ref="D101:E101"/>
    <mergeCell ref="D7:E7"/>
    <mergeCell ref="D5:E5"/>
    <mergeCell ref="D85:E85"/>
    <mergeCell ref="D91:E91"/>
    <mergeCell ref="D89:E89"/>
    <mergeCell ref="D87:E87"/>
    <mergeCell ref="D59:E59"/>
    <mergeCell ref="D57:E57"/>
    <mergeCell ref="D55:E55"/>
    <mergeCell ref="D23:E23"/>
    <mergeCell ref="D9:E9"/>
    <mergeCell ref="D73:E73"/>
    <mergeCell ref="D71:E71"/>
    <mergeCell ref="D65:E65"/>
    <mergeCell ref="D63:E63"/>
    <mergeCell ref="D61:E61"/>
    <mergeCell ref="D25:D41"/>
    <mergeCell ref="B125:B137"/>
    <mergeCell ref="B141:B145"/>
    <mergeCell ref="B5:B121"/>
    <mergeCell ref="D11:D13"/>
    <mergeCell ref="D43:D45"/>
    <mergeCell ref="D47:D49"/>
    <mergeCell ref="D51:D53"/>
    <mergeCell ref="D67:D69"/>
    <mergeCell ref="D15:D17"/>
    <mergeCell ref="D19:D21"/>
    <mergeCell ref="D81:E81"/>
    <mergeCell ref="D83:E83"/>
    <mergeCell ref="D79:E79"/>
    <mergeCell ref="D77:E77"/>
    <mergeCell ref="D75:E75"/>
  </mergeCells>
  <hyperlinks>
    <hyperlink ref="D5" location="Glossário!A1" display="Glossário!A1"/>
    <hyperlink ref="D7" location="'Nota Introdutória'!A1" display="'Nota Introdutória'!A1"/>
    <hyperlink ref="D9" location="GRÁFICO01!A1" display="GRÁFICO01!A1"/>
    <hyperlink ref="D23" location="GRÁFICO04!A1" display="GRÁFICO04!A1"/>
    <hyperlink ref="D55" location="QUADRO06!A1" display="QUADRO06!A1"/>
    <hyperlink ref="D57" location="QUADRO07!A1" display="QUADRO07!A1"/>
    <hyperlink ref="D59" location="GRÁFICO05!A1" display="GRÁFICO05!A1"/>
    <hyperlink ref="D61" location="GRÁFICO06!A1" display="GRÁFICO06!A1"/>
    <hyperlink ref="D63" location="GRÁFICO07!A1" display="GRÁFICO07!A1"/>
    <hyperlink ref="D65" location="GRÁFICO08!A1" display="GRÁFICO08!A1"/>
    <hyperlink ref="D71" location="QUADRO09!A1" display="QUADRO09!A1"/>
    <hyperlink ref="D73" location="QUADRO09!A14" display="QUADRO09!A14"/>
    <hyperlink ref="D75" location="QUADRO09!P22" display="QUADRO09!P22"/>
    <hyperlink ref="D77" location="QUADRO10!A1" display="QUADRO10!A1"/>
    <hyperlink ref="D79" location="QUADRO10!A24" display="QUADRO10!A24"/>
    <hyperlink ref="D83" location="QUADRO10!P24" display="QUADRO10!P24"/>
    <hyperlink ref="D87" location="QUADRO11!A1" display="QUADRO11!A1"/>
    <hyperlink ref="D89" location="QUADRO11!A23" display="QUADRO11!A23"/>
    <hyperlink ref="D93" location="QUADRO11!P23" display="QUADRO11!P23"/>
    <hyperlink ref="D97" location="QUADRO12!A1" display="QUADRO12!A1"/>
    <hyperlink ref="D99" location="QUADRO12!A23" display="QUADRO12!A23"/>
    <hyperlink ref="D101" location="QUADRO12!P23" display="QUADRO12!P23"/>
    <hyperlink ref="D103" location="QUADRO12!A50" display="QUADRO12!A50"/>
    <hyperlink ref="D105" location="QUADRO12!P52" display="QUADRO12!P52"/>
    <hyperlink ref="D107" location="QUADRO13!A1" display="QUADRO13!A1"/>
    <hyperlink ref="D109" location="QUADRO13!A21" display="QUADRO13!A21"/>
    <hyperlink ref="D111" location="QUADRO13!P21" display="QUADRO13!P21"/>
    <hyperlink ref="D113" location="QUADRO13!Y21" display="QUADRO13!Y21"/>
    <hyperlink ref="D115" location="QUADRO13!A51" display="QUADRO13!A51"/>
    <hyperlink ref="D117" location="QUADRO13!P51" display="QUADRO13!P51"/>
    <hyperlink ref="D121" location="QUADRO14!A1" display="QUADRO14!A1"/>
    <hyperlink ref="D119" location="QUADRO13!Y51" display="QUADRO13!Y51"/>
    <hyperlink ref="D125" location="QUADRO15!A1" display="QUADRO15!A1"/>
    <hyperlink ref="D127" location="GRÁFICO25!A1" display="GRÁFICO25!A1"/>
    <hyperlink ref="D129" location="QUADRO16!A1" display="QUADRO16!A1"/>
    <hyperlink ref="D131" location="QUADRO17!A1" display="QUADRO17!A1"/>
    <hyperlink ref="D133" location="QUADRO17!A21" display="QUADRO17!A21"/>
    <hyperlink ref="D135" location="QUADRO18!A1" display="QUADRO18!A1"/>
    <hyperlink ref="D137" location="QUADRO19!A1" display="QUADRO19!A1"/>
    <hyperlink ref="D141" location="QUADRO20E21!A1" display="QUADRO20E21!A1"/>
    <hyperlink ref="D143" location="QUADRO20E21!A14" display="QUADRO20E21!A14"/>
    <hyperlink ref="D145" location="QUADRO22!A1" display="QUADRO22!A1"/>
    <hyperlink ref="E11" location="'QUADRO01 - CONTINENTE'!A1" display="'QUADRO01 - CONTINENTE'!A1"/>
    <hyperlink ref="E13" location="'QUADRO01 - MADEIRA'!A1" display="'QUADRO01 - MADEIRA'!A1"/>
    <hyperlink ref="E25" location="'QUADRO02 - CONTINENTE'!A1" display="'QUADRO02 - CONTINENTE'!A1"/>
    <hyperlink ref="E27" location="'QUADRO02 - MADEIRA'!A1" display="'QUADRO02 - MADEIRA'!A1"/>
    <hyperlink ref="E43" location="'QUADRO03 - CONTINENTE'!A1" display="'QUADRO03 - CONTINENTE'!A1"/>
    <hyperlink ref="E45" location="'QUADRO03 - MADEIRA'!A1" display="'QUADRO03 - MADEIRA'!A1"/>
    <hyperlink ref="E47" location="'QUADRO04 - CONTINENTE'!A1" display="'QUADRO04 - CONTINENTE'!A1"/>
    <hyperlink ref="E49" location="'QUADRO04 - MADEIRA'!A1" display="'QUADRO04 - MADEIRA'!A1"/>
    <hyperlink ref="E51" location="'QUADRO05 - CONTINENTE'!A1" display="'QUADRO05 - CONTINENTE'!A1"/>
    <hyperlink ref="E53" location="'QUADRO05 - MADEIRA'!A1" display="'QUADRO05 - MADEIRA'!A1"/>
    <hyperlink ref="E67" location="'QUADRO08 - CONTINENTE'!A1" display="'QUADRO08 - CONTINENTE'!A1"/>
    <hyperlink ref="E69" location="'QUADRO08 - MADEIRA'!A1" display="'QUADRO08 - MADEIRA'!A1"/>
    <hyperlink ref="E15" location="GRÁFICO02!A1" display="GRÁFICO02!A1"/>
    <hyperlink ref="E17" location="GRÁFICO02!G70" display="GRÁFICO02!G70"/>
    <hyperlink ref="E19" location="GRÁFICO03!A1" display="GRÁFICO03!A1"/>
    <hyperlink ref="E21" location="GRÁFICO03!A70" display="GRÁFICO03!A70"/>
    <hyperlink ref="E29" location="'QUADRO02 - DRAP'!A1" display="DRAP"/>
    <hyperlink ref="E31" location="'QUADRO02 - DRAP RPB'!A1" display="DRAP - RPB"/>
    <hyperlink ref="E33" location="'QUADRO02 - DRAP RPA'!A1" display="DRAP - RPA"/>
    <hyperlink ref="E35" location="'QUADRO02 - DRAP AZD'!A1" display="DRAP - AZD"/>
    <hyperlink ref="E37" location="'QUADRO02 - DRAP MAA'!A1" display="DRAP - MAA"/>
    <hyperlink ref="E39" location="'QUADRO02 - DRAP MAA MPB '!A1" display="DRAP - MAA MPB"/>
    <hyperlink ref="E41" location="'QUADRO02- DRAP MAA MPRODI'!A1" display="DRAP - MAA MPRODI"/>
    <hyperlink ref="D81" location="QUADRO10!A1" display="QUADRO10!A1"/>
    <hyperlink ref="D85:E85" location="QUADRO10!A1" display="QUADRO10!A1"/>
    <hyperlink ref="D91:E91" location="QUADRO11!A1" display="QUADRO11!A1"/>
    <hyperlink ref="D95:E95" location="QUADRO11!A1" display="QUADRO11!A1"/>
  </hyperlinks>
  <printOptions horizontalCentered="1"/>
  <pageMargins left="0.39370078740157483" right="0.43307086614173229" top="1.1417322834645669" bottom="0.47244094488188981" header="0.39370078740157483" footer="0.11811023622047245"/>
  <pageSetup paperSize="9" scale="80" fitToHeight="2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A1:P196"/>
  <sheetViews>
    <sheetView showGridLines="0" zoomScale="90" zoomScaleNormal="90" workbookViewId="0">
      <pane xSplit="5" ySplit="4" topLeftCell="F5" activePane="bottomRight" state="frozen"/>
      <selection pane="topRight" activeCell="D1" sqref="D1"/>
      <selection pane="bottomLeft" activeCell="A5" sqref="A5"/>
      <selection pane="bottomRight" sqref="A1:I1"/>
    </sheetView>
  </sheetViews>
  <sheetFormatPr defaultRowHeight="15" x14ac:dyDescent="0.25"/>
  <cols>
    <col min="1" max="1" width="18.125" style="108" customWidth="1"/>
    <col min="2" max="2" width="0.5" style="270" customWidth="1"/>
    <col min="3" max="3" width="18.125" style="119" customWidth="1"/>
    <col min="4" max="4" width="0.5" style="272" customWidth="1"/>
    <col min="5" max="5" width="26.875" style="119" customWidth="1"/>
    <col min="6" max="6" width="0.5" style="277" customWidth="1"/>
    <col min="7" max="7" width="55" style="120" bestFit="1" customWidth="1"/>
    <col min="8" max="8" width="14.75" style="121" bestFit="1" customWidth="1"/>
    <col min="9" max="9" width="14.375" style="122" bestFit="1" customWidth="1"/>
    <col min="10" max="16384" width="9" style="108"/>
  </cols>
  <sheetData>
    <row r="1" spans="1:16" x14ac:dyDescent="0.25">
      <c r="A1" s="351" t="s">
        <v>633</v>
      </c>
      <c r="B1" s="351"/>
      <c r="C1" s="351"/>
      <c r="D1" s="351"/>
      <c r="E1" s="351"/>
      <c r="F1" s="351"/>
      <c r="G1" s="351"/>
      <c r="H1" s="351"/>
      <c r="I1" s="351"/>
      <c r="J1" s="107"/>
      <c r="K1" s="107"/>
      <c r="L1" s="107"/>
      <c r="M1" s="107"/>
      <c r="N1" s="107"/>
      <c r="O1" s="107"/>
      <c r="P1" s="107"/>
    </row>
    <row r="2" spans="1:16" x14ac:dyDescent="0.25">
      <c r="A2" s="109" t="s">
        <v>294</v>
      </c>
      <c r="B2" s="268"/>
      <c r="C2" s="109"/>
      <c r="D2" s="268"/>
      <c r="E2" s="109"/>
      <c r="F2" s="274"/>
      <c r="G2" s="109"/>
      <c r="H2" s="109"/>
      <c r="I2" s="109"/>
      <c r="J2" s="107"/>
      <c r="K2" s="107"/>
      <c r="L2" s="107"/>
      <c r="M2" s="107"/>
      <c r="N2" s="107"/>
      <c r="O2" s="107"/>
      <c r="P2" s="107"/>
    </row>
    <row r="3" spans="1:16" x14ac:dyDescent="0.25">
      <c r="A3" s="388" t="s">
        <v>226</v>
      </c>
      <c r="B3" s="269"/>
      <c r="C3" s="386" t="s">
        <v>225</v>
      </c>
      <c r="D3" s="271"/>
      <c r="E3" s="386" t="s">
        <v>224</v>
      </c>
      <c r="F3" s="275"/>
      <c r="G3" s="388" t="s">
        <v>223</v>
      </c>
      <c r="H3" s="382">
        <v>2018</v>
      </c>
      <c r="I3" s="383"/>
    </row>
    <row r="4" spans="1:16" x14ac:dyDescent="0.25">
      <c r="A4" s="390"/>
      <c r="C4" s="387"/>
      <c r="E4" s="387"/>
      <c r="G4" s="389"/>
      <c r="H4" s="49" t="s">
        <v>222</v>
      </c>
      <c r="I4" s="110" t="s">
        <v>221</v>
      </c>
    </row>
    <row r="5" spans="1:16" ht="15" customHeight="1" x14ac:dyDescent="0.25">
      <c r="A5" s="370" t="s">
        <v>99</v>
      </c>
      <c r="C5" s="379" t="s">
        <v>177</v>
      </c>
      <c r="E5" s="379" t="s">
        <v>220</v>
      </c>
      <c r="G5" s="111" t="s">
        <v>219</v>
      </c>
      <c r="H5" s="61">
        <v>7110</v>
      </c>
      <c r="I5" s="112">
        <v>8818.83</v>
      </c>
    </row>
    <row r="6" spans="1:16" x14ac:dyDescent="0.25">
      <c r="A6" s="371"/>
      <c r="B6" s="273"/>
      <c r="C6" s="374"/>
      <c r="D6" s="273"/>
      <c r="E6" s="374"/>
      <c r="G6" s="111" t="s">
        <v>218</v>
      </c>
      <c r="H6" s="61">
        <v>335</v>
      </c>
      <c r="I6" s="112">
        <v>391.61</v>
      </c>
    </row>
    <row r="7" spans="1:16" x14ac:dyDescent="0.25">
      <c r="A7" s="371"/>
      <c r="B7" s="273"/>
      <c r="C7" s="374"/>
      <c r="D7" s="273"/>
      <c r="E7" s="374"/>
      <c r="G7" s="111" t="s">
        <v>217</v>
      </c>
      <c r="H7" s="61">
        <v>5</v>
      </c>
      <c r="I7" s="112">
        <v>2.14</v>
      </c>
    </row>
    <row r="8" spans="1:16" x14ac:dyDescent="0.25">
      <c r="A8" s="371"/>
      <c r="B8" s="273"/>
      <c r="C8" s="374"/>
      <c r="D8" s="273"/>
      <c r="E8" s="374"/>
      <c r="G8" s="111" t="s">
        <v>216</v>
      </c>
      <c r="H8" s="61">
        <v>289</v>
      </c>
      <c r="I8" s="112">
        <v>894.9</v>
      </c>
    </row>
    <row r="9" spans="1:16" ht="15.75" thickBot="1" x14ac:dyDescent="0.3">
      <c r="A9" s="371"/>
      <c r="B9" s="273"/>
      <c r="C9" s="374"/>
      <c r="D9" s="273"/>
      <c r="E9" s="374"/>
      <c r="G9" s="111" t="s">
        <v>215</v>
      </c>
      <c r="H9" s="61">
        <v>894</v>
      </c>
      <c r="I9" s="112">
        <v>456.19</v>
      </c>
    </row>
    <row r="10" spans="1:16" ht="15.75" thickTop="1" x14ac:dyDescent="0.25">
      <c r="A10" s="371"/>
      <c r="B10" s="273"/>
      <c r="C10" s="374"/>
      <c r="D10" s="273"/>
      <c r="E10" s="381"/>
      <c r="F10" s="276"/>
      <c r="G10" s="79" t="s">
        <v>214</v>
      </c>
      <c r="H10" s="113">
        <v>8097</v>
      </c>
      <c r="I10" s="114">
        <v>10563.67</v>
      </c>
    </row>
    <row r="11" spans="1:16" ht="15" customHeight="1" x14ac:dyDescent="0.25">
      <c r="A11" s="371"/>
      <c r="B11" s="273"/>
      <c r="C11" s="374"/>
      <c r="D11" s="267"/>
      <c r="E11" s="379" t="s">
        <v>213</v>
      </c>
      <c r="F11" s="276"/>
      <c r="G11" s="111" t="s">
        <v>212</v>
      </c>
      <c r="H11" s="61">
        <v>1660</v>
      </c>
      <c r="I11" s="112">
        <v>5104.3599999999997</v>
      </c>
    </row>
    <row r="12" spans="1:16" x14ac:dyDescent="0.25">
      <c r="A12" s="371"/>
      <c r="B12" s="273"/>
      <c r="C12" s="374"/>
      <c r="D12" s="267"/>
      <c r="E12" s="374"/>
      <c r="F12" s="276"/>
      <c r="G12" s="111" t="s">
        <v>211</v>
      </c>
      <c r="H12" s="61">
        <v>13420</v>
      </c>
      <c r="I12" s="112">
        <v>31109.98</v>
      </c>
    </row>
    <row r="13" spans="1:16" x14ac:dyDescent="0.25">
      <c r="A13" s="371"/>
      <c r="B13" s="273"/>
      <c r="C13" s="374"/>
      <c r="D13" s="267"/>
      <c r="E13" s="374"/>
      <c r="F13" s="276"/>
      <c r="G13" s="111" t="s">
        <v>210</v>
      </c>
      <c r="H13" s="61">
        <v>484</v>
      </c>
      <c r="I13" s="112">
        <v>272.05</v>
      </c>
    </row>
    <row r="14" spans="1:16" x14ac:dyDescent="0.25">
      <c r="A14" s="371"/>
      <c r="B14" s="273"/>
      <c r="C14" s="374"/>
      <c r="D14" s="267"/>
      <c r="E14" s="374"/>
      <c r="F14" s="276"/>
      <c r="G14" s="111" t="s">
        <v>209</v>
      </c>
      <c r="H14" s="61">
        <v>21038</v>
      </c>
      <c r="I14" s="112">
        <v>39730.47</v>
      </c>
    </row>
    <row r="15" spans="1:16" x14ac:dyDescent="0.25">
      <c r="A15" s="371"/>
      <c r="B15" s="273"/>
      <c r="C15" s="374"/>
      <c r="D15" s="267"/>
      <c r="E15" s="374"/>
      <c r="F15" s="276"/>
      <c r="G15" s="111" t="s">
        <v>208</v>
      </c>
      <c r="H15" s="61">
        <v>2717</v>
      </c>
      <c r="I15" s="112">
        <v>2906.47</v>
      </c>
    </row>
    <row r="16" spans="1:16" x14ac:dyDescent="0.25">
      <c r="A16" s="371"/>
      <c r="B16" s="273"/>
      <c r="C16" s="374"/>
      <c r="D16" s="267"/>
      <c r="E16" s="374"/>
      <c r="F16" s="276"/>
      <c r="G16" s="111" t="s">
        <v>207</v>
      </c>
      <c r="H16" s="61">
        <v>1807</v>
      </c>
      <c r="I16" s="112">
        <v>37236.21</v>
      </c>
    </row>
    <row r="17" spans="1:9" x14ac:dyDescent="0.25">
      <c r="A17" s="371"/>
      <c r="B17" s="273"/>
      <c r="C17" s="374"/>
      <c r="D17" s="267"/>
      <c r="E17" s="374"/>
      <c r="F17" s="276"/>
      <c r="G17" s="111" t="s">
        <v>206</v>
      </c>
      <c r="H17" s="61">
        <v>50</v>
      </c>
      <c r="I17" s="112">
        <v>181.37</v>
      </c>
    </row>
    <row r="18" spans="1:9" ht="15.75" thickBot="1" x14ac:dyDescent="0.3">
      <c r="A18" s="371"/>
      <c r="B18" s="273"/>
      <c r="C18" s="374"/>
      <c r="D18" s="267"/>
      <c r="E18" s="374"/>
      <c r="F18" s="276"/>
      <c r="G18" s="111" t="s">
        <v>205</v>
      </c>
      <c r="H18" s="61">
        <v>1328</v>
      </c>
      <c r="I18" s="112">
        <v>917.39</v>
      </c>
    </row>
    <row r="19" spans="1:9" ht="15.75" thickTop="1" x14ac:dyDescent="0.25">
      <c r="A19" s="371"/>
      <c r="B19" s="273"/>
      <c r="C19" s="374"/>
      <c r="D19" s="267"/>
      <c r="E19" s="381"/>
      <c r="F19" s="276"/>
      <c r="G19" s="79" t="s">
        <v>204</v>
      </c>
      <c r="H19" s="113">
        <v>36400</v>
      </c>
      <c r="I19" s="114">
        <v>117458.3</v>
      </c>
    </row>
    <row r="20" spans="1:9" ht="15" customHeight="1" x14ac:dyDescent="0.25">
      <c r="A20" s="371"/>
      <c r="B20" s="273"/>
      <c r="C20" s="374"/>
      <c r="D20" s="267"/>
      <c r="E20" s="379" t="s">
        <v>203</v>
      </c>
      <c r="F20" s="276"/>
      <c r="G20" s="111" t="s">
        <v>202</v>
      </c>
      <c r="H20" s="61">
        <v>702</v>
      </c>
      <c r="I20" s="112">
        <v>1008.63</v>
      </c>
    </row>
    <row r="21" spans="1:9" x14ac:dyDescent="0.25">
      <c r="A21" s="371"/>
      <c r="B21" s="273"/>
      <c r="C21" s="374"/>
      <c r="D21" s="267"/>
      <c r="E21" s="374"/>
      <c r="F21" s="276"/>
      <c r="G21" s="111" t="s">
        <v>201</v>
      </c>
      <c r="H21" s="61">
        <v>4274</v>
      </c>
      <c r="I21" s="112">
        <v>4547.95</v>
      </c>
    </row>
    <row r="22" spans="1:9" x14ac:dyDescent="0.25">
      <c r="A22" s="371"/>
      <c r="B22" s="273"/>
      <c r="C22" s="374"/>
      <c r="D22" s="267"/>
      <c r="E22" s="374"/>
      <c r="F22" s="276"/>
      <c r="G22" s="111" t="s">
        <v>200</v>
      </c>
      <c r="H22" s="61">
        <v>134</v>
      </c>
      <c r="I22" s="112">
        <v>372.23</v>
      </c>
    </row>
    <row r="23" spans="1:9" x14ac:dyDescent="0.25">
      <c r="A23" s="371"/>
      <c r="B23" s="273"/>
      <c r="C23" s="374"/>
      <c r="D23" s="267"/>
      <c r="E23" s="374"/>
      <c r="F23" s="276"/>
      <c r="G23" s="111" t="s">
        <v>199</v>
      </c>
      <c r="H23" s="61">
        <v>1335</v>
      </c>
      <c r="I23" s="112">
        <v>1074.75</v>
      </c>
    </row>
    <row r="24" spans="1:9" x14ac:dyDescent="0.25">
      <c r="A24" s="371"/>
      <c r="B24" s="273"/>
      <c r="C24" s="374"/>
      <c r="D24" s="267"/>
      <c r="E24" s="374"/>
      <c r="F24" s="276"/>
      <c r="G24" s="111" t="s">
        <v>198</v>
      </c>
      <c r="H24" s="61">
        <v>47</v>
      </c>
      <c r="I24" s="112">
        <v>54.71</v>
      </c>
    </row>
    <row r="25" spans="1:9" x14ac:dyDescent="0.25">
      <c r="A25" s="371"/>
      <c r="B25" s="273"/>
      <c r="C25" s="374"/>
      <c r="D25" s="267"/>
      <c r="E25" s="374"/>
      <c r="F25" s="276"/>
      <c r="G25" s="111" t="s">
        <v>197</v>
      </c>
      <c r="H25" s="61">
        <v>6749</v>
      </c>
      <c r="I25" s="112">
        <v>9277.89</v>
      </c>
    </row>
    <row r="26" spans="1:9" x14ac:dyDescent="0.25">
      <c r="A26" s="371"/>
      <c r="B26" s="273"/>
      <c r="C26" s="374"/>
      <c r="D26" s="267"/>
      <c r="E26" s="374"/>
      <c r="F26" s="276"/>
      <c r="G26" s="111" t="s">
        <v>196</v>
      </c>
      <c r="H26" s="61">
        <v>914</v>
      </c>
      <c r="I26" s="112">
        <v>1262.8399999999999</v>
      </c>
    </row>
    <row r="27" spans="1:9" x14ac:dyDescent="0.25">
      <c r="A27" s="371"/>
      <c r="B27" s="273"/>
      <c r="C27" s="374"/>
      <c r="D27" s="267"/>
      <c r="E27" s="374"/>
      <c r="F27" s="276"/>
      <c r="G27" s="111" t="s">
        <v>195</v>
      </c>
      <c r="H27" s="61">
        <v>36</v>
      </c>
      <c r="I27" s="112">
        <v>7.44</v>
      </c>
    </row>
    <row r="28" spans="1:9" x14ac:dyDescent="0.25">
      <c r="A28" s="371"/>
      <c r="B28" s="273"/>
      <c r="C28" s="374"/>
      <c r="D28" s="267"/>
      <c r="E28" s="374"/>
      <c r="F28" s="276"/>
      <c r="G28" s="111" t="s">
        <v>194</v>
      </c>
      <c r="H28" s="61">
        <v>1712</v>
      </c>
      <c r="I28" s="112">
        <v>6438.62</v>
      </c>
    </row>
    <row r="29" spans="1:9" x14ac:dyDescent="0.25">
      <c r="A29" s="371"/>
      <c r="B29" s="273"/>
      <c r="C29" s="374"/>
      <c r="D29" s="267"/>
      <c r="E29" s="374"/>
      <c r="F29" s="276"/>
      <c r="G29" s="111" t="s">
        <v>193</v>
      </c>
      <c r="H29" s="61">
        <v>1283</v>
      </c>
      <c r="I29" s="112">
        <v>2520.0500000000002</v>
      </c>
    </row>
    <row r="30" spans="1:9" x14ac:dyDescent="0.25">
      <c r="A30" s="371"/>
      <c r="B30" s="273"/>
      <c r="C30" s="374"/>
      <c r="D30" s="267"/>
      <c r="E30" s="374"/>
      <c r="F30" s="276"/>
      <c r="G30" s="111" t="s">
        <v>492</v>
      </c>
      <c r="H30" s="61">
        <v>0</v>
      </c>
      <c r="I30" s="112">
        <v>0</v>
      </c>
    </row>
    <row r="31" spans="1:9" ht="15.75" thickBot="1" x14ac:dyDescent="0.3">
      <c r="A31" s="371"/>
      <c r="B31" s="273"/>
      <c r="C31" s="374"/>
      <c r="D31" s="267"/>
      <c r="E31" s="374"/>
      <c r="F31" s="276"/>
      <c r="G31" s="111" t="s">
        <v>192</v>
      </c>
      <c r="H31" s="61">
        <v>14262</v>
      </c>
      <c r="I31" s="112">
        <v>2518.3200000000002</v>
      </c>
    </row>
    <row r="32" spans="1:9" ht="15.75" thickTop="1" x14ac:dyDescent="0.25">
      <c r="A32" s="371"/>
      <c r="B32" s="273"/>
      <c r="C32" s="374"/>
      <c r="D32" s="267"/>
      <c r="E32" s="381"/>
      <c r="F32" s="276"/>
      <c r="G32" s="79" t="s">
        <v>191</v>
      </c>
      <c r="H32" s="113">
        <v>26918</v>
      </c>
      <c r="I32" s="114">
        <v>29083.43</v>
      </c>
    </row>
    <row r="33" spans="1:9" ht="15" customHeight="1" x14ac:dyDescent="0.25">
      <c r="A33" s="371" t="s">
        <v>99</v>
      </c>
      <c r="B33" s="273"/>
      <c r="C33" s="374" t="s">
        <v>177</v>
      </c>
      <c r="D33" s="267"/>
      <c r="E33" s="379" t="s">
        <v>190</v>
      </c>
      <c r="F33" s="276"/>
      <c r="G33" s="111" t="s">
        <v>189</v>
      </c>
      <c r="H33" s="61">
        <v>127</v>
      </c>
      <c r="I33" s="112">
        <v>544.57000000000005</v>
      </c>
    </row>
    <row r="34" spans="1:9" ht="15" customHeight="1" x14ac:dyDescent="0.25">
      <c r="A34" s="371"/>
      <c r="B34" s="273"/>
      <c r="C34" s="374"/>
      <c r="D34" s="267"/>
      <c r="E34" s="374"/>
      <c r="F34" s="276"/>
      <c r="G34" s="111" t="s">
        <v>493</v>
      </c>
      <c r="H34" s="61">
        <v>0</v>
      </c>
      <c r="I34" s="112">
        <v>0</v>
      </c>
    </row>
    <row r="35" spans="1:9" x14ac:dyDescent="0.25">
      <c r="A35" s="371"/>
      <c r="B35" s="273"/>
      <c r="C35" s="374"/>
      <c r="D35" s="267"/>
      <c r="E35" s="374"/>
      <c r="F35" s="276"/>
      <c r="G35" s="111" t="s">
        <v>188</v>
      </c>
      <c r="H35" s="61">
        <v>2</v>
      </c>
      <c r="I35" s="112">
        <v>0.53</v>
      </c>
    </row>
    <row r="36" spans="1:9" x14ac:dyDescent="0.25">
      <c r="A36" s="371"/>
      <c r="B36" s="273"/>
      <c r="C36" s="374"/>
      <c r="D36" s="267"/>
      <c r="E36" s="374"/>
      <c r="F36" s="276"/>
      <c r="G36" s="111" t="s">
        <v>187</v>
      </c>
      <c r="H36" s="61">
        <v>4</v>
      </c>
      <c r="I36" s="112">
        <v>2.91</v>
      </c>
    </row>
    <row r="37" spans="1:9" x14ac:dyDescent="0.25">
      <c r="A37" s="371"/>
      <c r="B37" s="273"/>
      <c r="C37" s="374"/>
      <c r="D37" s="267"/>
      <c r="E37" s="374"/>
      <c r="F37" s="276"/>
      <c r="G37" s="111" t="s">
        <v>186</v>
      </c>
      <c r="H37" s="61">
        <v>140</v>
      </c>
      <c r="I37" s="112">
        <v>185.49</v>
      </c>
    </row>
    <row r="38" spans="1:9" x14ac:dyDescent="0.25">
      <c r="A38" s="371"/>
      <c r="B38" s="273"/>
      <c r="C38" s="374"/>
      <c r="D38" s="267"/>
      <c r="E38" s="374"/>
      <c r="F38" s="276"/>
      <c r="G38" s="111" t="s">
        <v>185</v>
      </c>
      <c r="H38" s="61">
        <v>125</v>
      </c>
      <c r="I38" s="112">
        <v>478.64</v>
      </c>
    </row>
    <row r="39" spans="1:9" x14ac:dyDescent="0.25">
      <c r="A39" s="371"/>
      <c r="B39" s="273"/>
      <c r="C39" s="374"/>
      <c r="D39" s="267"/>
      <c r="E39" s="374"/>
      <c r="F39" s="276"/>
      <c r="G39" s="111" t="s">
        <v>556</v>
      </c>
      <c r="H39" s="61">
        <v>0</v>
      </c>
      <c r="I39" s="112">
        <v>0</v>
      </c>
    </row>
    <row r="40" spans="1:9" x14ac:dyDescent="0.25">
      <c r="A40" s="371"/>
      <c r="B40" s="273"/>
      <c r="C40" s="374"/>
      <c r="D40" s="267"/>
      <c r="E40" s="374"/>
      <c r="F40" s="276"/>
      <c r="G40" s="111" t="s">
        <v>184</v>
      </c>
      <c r="H40" s="61">
        <v>831</v>
      </c>
      <c r="I40" s="112">
        <v>2264.63</v>
      </c>
    </row>
    <row r="41" spans="1:9" x14ac:dyDescent="0.25">
      <c r="A41" s="371"/>
      <c r="B41" s="273"/>
      <c r="C41" s="374"/>
      <c r="D41" s="267"/>
      <c r="E41" s="374"/>
      <c r="F41" s="276"/>
      <c r="G41" s="111" t="s">
        <v>557</v>
      </c>
      <c r="H41" s="61">
        <v>0</v>
      </c>
      <c r="I41" s="112">
        <v>0</v>
      </c>
    </row>
    <row r="42" spans="1:9" x14ac:dyDescent="0.25">
      <c r="A42" s="371"/>
      <c r="B42" s="273"/>
      <c r="C42" s="374"/>
      <c r="D42" s="267"/>
      <c r="E42" s="374"/>
      <c r="F42" s="276"/>
      <c r="G42" s="111" t="s">
        <v>432</v>
      </c>
      <c r="H42" s="61">
        <v>22</v>
      </c>
      <c r="I42" s="112">
        <v>24.24</v>
      </c>
    </row>
    <row r="43" spans="1:9" x14ac:dyDescent="0.25">
      <c r="A43" s="371"/>
      <c r="B43" s="273"/>
      <c r="C43" s="374"/>
      <c r="D43" s="267"/>
      <c r="E43" s="374"/>
      <c r="F43" s="276"/>
      <c r="G43" s="111" t="s">
        <v>433</v>
      </c>
      <c r="H43" s="61">
        <v>0</v>
      </c>
      <c r="I43" s="112">
        <v>0</v>
      </c>
    </row>
    <row r="44" spans="1:9" x14ac:dyDescent="0.25">
      <c r="A44" s="371"/>
      <c r="B44" s="273"/>
      <c r="C44" s="374"/>
      <c r="D44" s="267"/>
      <c r="E44" s="374"/>
      <c r="F44" s="276"/>
      <c r="G44" s="111" t="s">
        <v>183</v>
      </c>
      <c r="H44" s="61">
        <v>87</v>
      </c>
      <c r="I44" s="112">
        <v>414.52</v>
      </c>
    </row>
    <row r="45" spans="1:9" ht="15.75" thickBot="1" x14ac:dyDescent="0.3">
      <c r="A45" s="371"/>
      <c r="B45" s="273"/>
      <c r="C45" s="374"/>
      <c r="D45" s="267"/>
      <c r="E45" s="374"/>
      <c r="F45" s="276"/>
      <c r="G45" s="111" t="s">
        <v>182</v>
      </c>
      <c r="H45" s="61">
        <v>194</v>
      </c>
      <c r="I45" s="112">
        <v>60.61</v>
      </c>
    </row>
    <row r="46" spans="1:9" ht="15.75" thickTop="1" x14ac:dyDescent="0.25">
      <c r="A46" s="371"/>
      <c r="B46" s="273"/>
      <c r="C46" s="374"/>
      <c r="D46" s="267"/>
      <c r="E46" s="381"/>
      <c r="F46" s="276"/>
      <c r="G46" s="79" t="s">
        <v>181</v>
      </c>
      <c r="H46" s="113">
        <v>1480</v>
      </c>
      <c r="I46" s="114">
        <v>3976.14</v>
      </c>
    </row>
    <row r="47" spans="1:9" ht="15" customHeight="1" thickBot="1" x14ac:dyDescent="0.3">
      <c r="A47" s="371"/>
      <c r="B47" s="273"/>
      <c r="C47" s="374"/>
      <c r="D47" s="267"/>
      <c r="E47" s="379" t="s">
        <v>180</v>
      </c>
      <c r="F47" s="276"/>
      <c r="G47" s="111" t="s">
        <v>179</v>
      </c>
      <c r="H47" s="61">
        <v>34371</v>
      </c>
      <c r="I47" s="112">
        <v>20249.419999999998</v>
      </c>
    </row>
    <row r="48" spans="1:9" ht="15.75" thickTop="1" x14ac:dyDescent="0.25">
      <c r="A48" s="371"/>
      <c r="B48" s="273"/>
      <c r="C48" s="374"/>
      <c r="D48" s="267"/>
      <c r="E48" s="374"/>
      <c r="F48" s="276"/>
      <c r="G48" s="79" t="s">
        <v>178</v>
      </c>
      <c r="H48" s="113">
        <v>34371</v>
      </c>
      <c r="I48" s="114">
        <v>20249.419999999998</v>
      </c>
    </row>
    <row r="49" spans="1:9" ht="15.75" customHeight="1" thickBot="1" x14ac:dyDescent="0.3">
      <c r="A49" s="371"/>
      <c r="B49" s="273"/>
      <c r="C49" s="374"/>
      <c r="D49" s="267"/>
      <c r="E49" s="379" t="s">
        <v>176</v>
      </c>
      <c r="F49" s="276"/>
      <c r="G49" s="111" t="s">
        <v>175</v>
      </c>
      <c r="H49" s="61">
        <v>83184</v>
      </c>
      <c r="I49" s="112">
        <v>284724.94</v>
      </c>
    </row>
    <row r="50" spans="1:9" ht="15.75" thickTop="1" x14ac:dyDescent="0.25">
      <c r="A50" s="371"/>
      <c r="B50" s="273"/>
      <c r="C50" s="374"/>
      <c r="D50" s="267"/>
      <c r="E50" s="381"/>
      <c r="F50" s="276"/>
      <c r="G50" s="79" t="s">
        <v>174</v>
      </c>
      <c r="H50" s="113">
        <v>83184</v>
      </c>
      <c r="I50" s="114">
        <v>284724.94</v>
      </c>
    </row>
    <row r="51" spans="1:9" ht="15" customHeight="1" x14ac:dyDescent="0.25">
      <c r="A51" s="371"/>
      <c r="B51" s="273"/>
      <c r="C51" s="374"/>
      <c r="D51" s="267"/>
      <c r="E51" s="379" t="s">
        <v>173</v>
      </c>
      <c r="F51" s="276"/>
      <c r="G51" s="111" t="s">
        <v>172</v>
      </c>
      <c r="H51" s="61">
        <v>97</v>
      </c>
      <c r="I51" s="112">
        <v>80.069999999999993</v>
      </c>
    </row>
    <row r="52" spans="1:9" x14ac:dyDescent="0.25">
      <c r="A52" s="371"/>
      <c r="B52" s="273"/>
      <c r="C52" s="374"/>
      <c r="D52" s="267"/>
      <c r="E52" s="374"/>
      <c r="F52" s="276"/>
      <c r="G52" s="111" t="s">
        <v>171</v>
      </c>
      <c r="H52" s="61">
        <v>307</v>
      </c>
      <c r="I52" s="112">
        <v>563.83000000000004</v>
      </c>
    </row>
    <row r="53" spans="1:9" x14ac:dyDescent="0.25">
      <c r="A53" s="371"/>
      <c r="B53" s="273"/>
      <c r="C53" s="374"/>
      <c r="D53" s="267"/>
      <c r="E53" s="374"/>
      <c r="F53" s="276"/>
      <c r="G53" s="111" t="s">
        <v>170</v>
      </c>
      <c r="H53" s="61">
        <v>115</v>
      </c>
      <c r="I53" s="112">
        <v>87.59</v>
      </c>
    </row>
    <row r="54" spans="1:9" x14ac:dyDescent="0.25">
      <c r="A54" s="371"/>
      <c r="B54" s="273"/>
      <c r="C54" s="374"/>
      <c r="D54" s="267"/>
      <c r="E54" s="374"/>
      <c r="F54" s="276"/>
      <c r="G54" s="111" t="s">
        <v>169</v>
      </c>
      <c r="H54" s="61">
        <v>456</v>
      </c>
      <c r="I54" s="112">
        <v>1985.35</v>
      </c>
    </row>
    <row r="55" spans="1:9" x14ac:dyDescent="0.25">
      <c r="A55" s="371"/>
      <c r="B55" s="273"/>
      <c r="C55" s="374"/>
      <c r="D55" s="267"/>
      <c r="E55" s="374"/>
      <c r="F55" s="276"/>
      <c r="G55" s="111" t="s">
        <v>168</v>
      </c>
      <c r="H55" s="61">
        <v>1170</v>
      </c>
      <c r="I55" s="112">
        <v>1658.74</v>
      </c>
    </row>
    <row r="56" spans="1:9" x14ac:dyDescent="0.25">
      <c r="A56" s="371"/>
      <c r="B56" s="273"/>
      <c r="C56" s="374"/>
      <c r="D56" s="267"/>
      <c r="E56" s="374"/>
      <c r="F56" s="276"/>
      <c r="G56" s="111" t="s">
        <v>167</v>
      </c>
      <c r="H56" s="61">
        <v>335</v>
      </c>
      <c r="I56" s="112">
        <v>217.39</v>
      </c>
    </row>
    <row r="57" spans="1:9" ht="15.75" thickBot="1" x14ac:dyDescent="0.3">
      <c r="A57" s="371"/>
      <c r="B57" s="273"/>
      <c r="C57" s="374"/>
      <c r="D57" s="267"/>
      <c r="E57" s="374"/>
      <c r="F57" s="276"/>
      <c r="G57" s="111" t="s">
        <v>166</v>
      </c>
      <c r="H57" s="61">
        <v>2384</v>
      </c>
      <c r="I57" s="112">
        <v>523.25</v>
      </c>
    </row>
    <row r="58" spans="1:9" ht="15.75" thickTop="1" x14ac:dyDescent="0.25">
      <c r="A58" s="371"/>
      <c r="B58" s="273"/>
      <c r="C58" s="374"/>
      <c r="D58" s="267"/>
      <c r="E58" s="381"/>
      <c r="F58" s="276"/>
      <c r="G58" s="79" t="s">
        <v>165</v>
      </c>
      <c r="H58" s="113">
        <v>4573</v>
      </c>
      <c r="I58" s="114">
        <v>5116.22</v>
      </c>
    </row>
    <row r="59" spans="1:9" ht="15" customHeight="1" thickBot="1" x14ac:dyDescent="0.3">
      <c r="A59" s="371"/>
      <c r="B59" s="273"/>
      <c r="C59" s="374"/>
      <c r="D59" s="267"/>
      <c r="E59" s="379" t="s">
        <v>164</v>
      </c>
      <c r="F59" s="276"/>
      <c r="G59" s="111" t="s">
        <v>163</v>
      </c>
      <c r="H59" s="61">
        <v>8791</v>
      </c>
      <c r="I59" s="112">
        <v>253899.43</v>
      </c>
    </row>
    <row r="60" spans="1:9" ht="15.75" thickTop="1" x14ac:dyDescent="0.25">
      <c r="A60" s="371"/>
      <c r="B60" s="273"/>
      <c r="C60" s="374"/>
      <c r="D60" s="267"/>
      <c r="E60" s="381"/>
      <c r="F60" s="276"/>
      <c r="G60" s="79" t="s">
        <v>162</v>
      </c>
      <c r="H60" s="113">
        <v>8791</v>
      </c>
      <c r="I60" s="114">
        <v>253899.43</v>
      </c>
    </row>
    <row r="61" spans="1:9" ht="15" customHeight="1" x14ac:dyDescent="0.25">
      <c r="A61" s="371"/>
      <c r="B61" s="273"/>
      <c r="C61" s="374"/>
      <c r="D61" s="267"/>
      <c r="E61" s="379" t="s">
        <v>161</v>
      </c>
      <c r="F61" s="276"/>
      <c r="G61" s="111" t="s">
        <v>160</v>
      </c>
      <c r="H61" s="61">
        <v>75926</v>
      </c>
      <c r="I61" s="112">
        <v>255499.97</v>
      </c>
    </row>
    <row r="62" spans="1:9" x14ac:dyDescent="0.25">
      <c r="A62" s="371"/>
      <c r="B62" s="273"/>
      <c r="C62" s="374"/>
      <c r="D62" s="267"/>
      <c r="E62" s="374"/>
      <c r="F62" s="276"/>
      <c r="G62" s="111" t="s">
        <v>159</v>
      </c>
      <c r="H62" s="61">
        <v>11200</v>
      </c>
      <c r="I62" s="112">
        <v>207691.86</v>
      </c>
    </row>
    <row r="63" spans="1:9" ht="15.75" thickBot="1" x14ac:dyDescent="0.3">
      <c r="A63" s="371"/>
      <c r="B63" s="273"/>
      <c r="C63" s="374"/>
      <c r="D63" s="267"/>
      <c r="E63" s="374"/>
      <c r="F63" s="276"/>
      <c r="G63" s="111" t="s">
        <v>158</v>
      </c>
      <c r="H63" s="61">
        <v>60349</v>
      </c>
      <c r="I63" s="112">
        <v>978594.94</v>
      </c>
    </row>
    <row r="64" spans="1:9" ht="15.75" thickTop="1" x14ac:dyDescent="0.25">
      <c r="A64" s="371"/>
      <c r="B64" s="273"/>
      <c r="C64" s="374"/>
      <c r="D64" s="267"/>
      <c r="E64" s="381"/>
      <c r="F64" s="276"/>
      <c r="G64" s="79" t="s">
        <v>157</v>
      </c>
      <c r="H64" s="113">
        <v>98537</v>
      </c>
      <c r="I64" s="114">
        <v>1441786.77</v>
      </c>
    </row>
    <row r="65" spans="1:9" ht="15.75" thickBot="1" x14ac:dyDescent="0.3">
      <c r="A65" s="371"/>
      <c r="B65" s="273"/>
      <c r="C65" s="374"/>
      <c r="D65" s="267"/>
      <c r="E65" s="379" t="s">
        <v>156</v>
      </c>
      <c r="F65" s="276"/>
      <c r="G65" s="111" t="s">
        <v>155</v>
      </c>
      <c r="H65" s="61">
        <v>70816</v>
      </c>
      <c r="I65" s="112">
        <v>122629.55</v>
      </c>
    </row>
    <row r="66" spans="1:9" ht="16.5" thickTop="1" thickBot="1" x14ac:dyDescent="0.3">
      <c r="A66" s="371"/>
      <c r="B66" s="273"/>
      <c r="C66" s="374"/>
      <c r="D66" s="267"/>
      <c r="E66" s="374"/>
      <c r="F66" s="276"/>
      <c r="G66" s="79" t="s">
        <v>154</v>
      </c>
      <c r="H66" s="115">
        <v>70816</v>
      </c>
      <c r="I66" s="114">
        <v>122629.55</v>
      </c>
    </row>
    <row r="67" spans="1:9" ht="15.75" thickTop="1" x14ac:dyDescent="0.25">
      <c r="A67" s="371" t="s">
        <v>99</v>
      </c>
      <c r="B67" s="273"/>
      <c r="C67" s="374" t="s">
        <v>177</v>
      </c>
      <c r="D67" s="267"/>
      <c r="E67" s="379" t="s">
        <v>150</v>
      </c>
      <c r="F67" s="276"/>
      <c r="G67" s="111" t="s">
        <v>153</v>
      </c>
      <c r="H67" s="61">
        <v>0</v>
      </c>
      <c r="I67" s="112">
        <v>0</v>
      </c>
    </row>
    <row r="68" spans="1:9" x14ac:dyDescent="0.25">
      <c r="A68" s="371"/>
      <c r="B68" s="273"/>
      <c r="C68" s="374"/>
      <c r="D68" s="267"/>
      <c r="E68" s="374"/>
      <c r="F68" s="276"/>
      <c r="G68" s="111" t="s">
        <v>494</v>
      </c>
      <c r="H68" s="61">
        <v>1</v>
      </c>
      <c r="I68" s="112">
        <v>0.34</v>
      </c>
    </row>
    <row r="69" spans="1:9" x14ac:dyDescent="0.25">
      <c r="A69" s="371"/>
      <c r="B69" s="273"/>
      <c r="C69" s="374"/>
      <c r="D69" s="267"/>
      <c r="E69" s="374"/>
      <c r="F69" s="276"/>
      <c r="G69" s="111" t="s">
        <v>152</v>
      </c>
      <c r="H69" s="61">
        <v>4</v>
      </c>
      <c r="I69" s="112">
        <v>10.8</v>
      </c>
    </row>
    <row r="70" spans="1:9" x14ac:dyDescent="0.25">
      <c r="A70" s="371"/>
      <c r="B70" s="273"/>
      <c r="C70" s="374"/>
      <c r="D70" s="267"/>
      <c r="E70" s="374"/>
      <c r="F70" s="276"/>
      <c r="G70" s="111" t="s">
        <v>495</v>
      </c>
      <c r="H70" s="61">
        <v>1</v>
      </c>
      <c r="I70" s="112">
        <v>0.78</v>
      </c>
    </row>
    <row r="71" spans="1:9" x14ac:dyDescent="0.25">
      <c r="A71" s="371"/>
      <c r="B71" s="273"/>
      <c r="C71" s="374"/>
      <c r="D71" s="267"/>
      <c r="E71" s="374"/>
      <c r="F71" s="276"/>
      <c r="G71" s="111" t="s">
        <v>434</v>
      </c>
      <c r="H71" s="61">
        <v>0</v>
      </c>
      <c r="I71" s="112">
        <v>0</v>
      </c>
    </row>
    <row r="72" spans="1:9" x14ac:dyDescent="0.25">
      <c r="A72" s="371"/>
      <c r="B72" s="273"/>
      <c r="C72" s="374"/>
      <c r="D72" s="267"/>
      <c r="E72" s="374"/>
      <c r="F72" s="276"/>
      <c r="G72" s="111" t="s">
        <v>151</v>
      </c>
      <c r="H72" s="61">
        <v>196</v>
      </c>
      <c r="I72" s="112">
        <v>172.37</v>
      </c>
    </row>
    <row r="73" spans="1:9" ht="15.75" thickBot="1" x14ac:dyDescent="0.3">
      <c r="A73" s="371"/>
      <c r="B73" s="273"/>
      <c r="C73" s="374"/>
      <c r="D73" s="267"/>
      <c r="E73" s="374"/>
      <c r="F73" s="276"/>
      <c r="G73" s="111" t="s">
        <v>150</v>
      </c>
      <c r="H73" s="61">
        <v>628</v>
      </c>
      <c r="I73" s="112">
        <v>748.55</v>
      </c>
    </row>
    <row r="74" spans="1:9" ht="15.75" thickTop="1" x14ac:dyDescent="0.25">
      <c r="A74" s="371"/>
      <c r="B74" s="273"/>
      <c r="C74" s="374"/>
      <c r="D74" s="267"/>
      <c r="E74" s="374"/>
      <c r="F74" s="276"/>
      <c r="G74" s="79" t="s">
        <v>149</v>
      </c>
      <c r="H74" s="113">
        <v>824</v>
      </c>
      <c r="I74" s="114">
        <v>932.84</v>
      </c>
    </row>
    <row r="75" spans="1:9" x14ac:dyDescent="0.25">
      <c r="A75" s="371"/>
      <c r="B75" s="273"/>
      <c r="C75" s="374"/>
      <c r="D75" s="267"/>
      <c r="E75" s="313"/>
      <c r="F75" s="276"/>
      <c r="G75" s="111" t="s">
        <v>558</v>
      </c>
      <c r="H75" s="61">
        <v>16</v>
      </c>
      <c r="I75" s="112">
        <v>2.37</v>
      </c>
    </row>
    <row r="76" spans="1:9" x14ac:dyDescent="0.25">
      <c r="A76" s="371"/>
      <c r="B76" s="273"/>
      <c r="C76" s="374"/>
      <c r="D76" s="267"/>
      <c r="E76" s="290"/>
      <c r="F76" s="276"/>
      <c r="G76" s="111" t="s">
        <v>559</v>
      </c>
      <c r="H76" s="61">
        <v>6</v>
      </c>
      <c r="I76" s="112">
        <v>4.28</v>
      </c>
    </row>
    <row r="77" spans="1:9" ht="15.75" thickBot="1" x14ac:dyDescent="0.3">
      <c r="A77" s="371"/>
      <c r="B77" s="273"/>
      <c r="C77" s="374"/>
      <c r="D77" s="267"/>
      <c r="E77" s="309"/>
      <c r="F77" s="276"/>
      <c r="G77" s="111" t="s">
        <v>560</v>
      </c>
      <c r="H77" s="61">
        <v>0</v>
      </c>
      <c r="I77" s="112">
        <v>0</v>
      </c>
    </row>
    <row r="78" spans="1:9" ht="16.5" thickTop="1" thickBot="1" x14ac:dyDescent="0.3">
      <c r="A78" s="371"/>
      <c r="B78" s="273"/>
      <c r="C78" s="381"/>
      <c r="D78" s="267"/>
      <c r="E78" s="380" t="s">
        <v>148</v>
      </c>
      <c r="F78" s="380"/>
      <c r="G78" s="380"/>
      <c r="H78" s="116">
        <v>156370</v>
      </c>
      <c r="I78" s="117">
        <v>2290427.36</v>
      </c>
    </row>
    <row r="79" spans="1:9" ht="15" customHeight="1" thickTop="1" x14ac:dyDescent="0.25">
      <c r="A79" s="371"/>
      <c r="B79" s="267"/>
      <c r="C79" s="379" t="s">
        <v>98</v>
      </c>
      <c r="D79" s="267"/>
      <c r="E79" s="373" t="s">
        <v>147</v>
      </c>
      <c r="F79" s="276"/>
      <c r="G79" s="111" t="s">
        <v>24</v>
      </c>
      <c r="H79" s="61">
        <v>1151</v>
      </c>
      <c r="I79" s="112">
        <v>28589.22</v>
      </c>
    </row>
    <row r="80" spans="1:9" x14ac:dyDescent="0.25">
      <c r="A80" s="371"/>
      <c r="B80" s="267"/>
      <c r="C80" s="374"/>
      <c r="D80" s="267"/>
      <c r="E80" s="374"/>
      <c r="F80" s="276"/>
      <c r="G80" s="111" t="s">
        <v>146</v>
      </c>
      <c r="H80" s="61">
        <v>19381</v>
      </c>
      <c r="I80" s="112">
        <v>63149.82</v>
      </c>
    </row>
    <row r="81" spans="1:9" x14ac:dyDescent="0.25">
      <c r="A81" s="371"/>
      <c r="B81" s="267"/>
      <c r="C81" s="374"/>
      <c r="D81" s="267"/>
      <c r="E81" s="374"/>
      <c r="F81" s="276"/>
      <c r="G81" s="111" t="s">
        <v>145</v>
      </c>
      <c r="H81" s="61">
        <v>11440</v>
      </c>
      <c r="I81" s="112">
        <v>14768.56</v>
      </c>
    </row>
    <row r="82" spans="1:9" x14ac:dyDescent="0.25">
      <c r="A82" s="371"/>
      <c r="B82" s="267"/>
      <c r="C82" s="374"/>
      <c r="D82" s="267"/>
      <c r="E82" s="374"/>
      <c r="F82" s="276"/>
      <c r="G82" s="111" t="s">
        <v>144</v>
      </c>
      <c r="H82" s="61">
        <v>1894</v>
      </c>
      <c r="I82" s="112">
        <v>20426.98</v>
      </c>
    </row>
    <row r="83" spans="1:9" x14ac:dyDescent="0.25">
      <c r="A83" s="371"/>
      <c r="B83" s="267"/>
      <c r="C83" s="374"/>
      <c r="D83" s="267"/>
      <c r="E83" s="374"/>
      <c r="F83" s="276"/>
      <c r="G83" s="111" t="s">
        <v>143</v>
      </c>
      <c r="H83" s="61">
        <v>54233</v>
      </c>
      <c r="I83" s="112">
        <v>105923.12</v>
      </c>
    </row>
    <row r="84" spans="1:9" x14ac:dyDescent="0.25">
      <c r="A84" s="371"/>
      <c r="B84" s="267"/>
      <c r="C84" s="374"/>
      <c r="D84" s="267"/>
      <c r="E84" s="374"/>
      <c r="F84" s="276"/>
      <c r="G84" s="111" t="s">
        <v>142</v>
      </c>
      <c r="H84" s="61">
        <v>2668</v>
      </c>
      <c r="I84" s="112">
        <v>8163.91</v>
      </c>
    </row>
    <row r="85" spans="1:9" x14ac:dyDescent="0.25">
      <c r="A85" s="371"/>
      <c r="B85" s="267"/>
      <c r="C85" s="374"/>
      <c r="D85" s="267"/>
      <c r="E85" s="374"/>
      <c r="F85" s="276"/>
      <c r="G85" s="111" t="s">
        <v>141</v>
      </c>
      <c r="H85" s="61">
        <v>5259</v>
      </c>
      <c r="I85" s="112">
        <v>25465.35</v>
      </c>
    </row>
    <row r="86" spans="1:9" x14ac:dyDescent="0.25">
      <c r="A86" s="371"/>
      <c r="B86" s="267"/>
      <c r="C86" s="374"/>
      <c r="D86" s="267"/>
      <c r="E86" s="374"/>
      <c r="F86" s="276"/>
      <c r="G86" s="111" t="s">
        <v>561</v>
      </c>
      <c r="H86" s="61">
        <v>5</v>
      </c>
      <c r="I86" s="112">
        <v>0.78</v>
      </c>
    </row>
    <row r="87" spans="1:9" x14ac:dyDescent="0.25">
      <c r="A87" s="371"/>
      <c r="B87" s="267"/>
      <c r="C87" s="374"/>
      <c r="D87" s="267"/>
      <c r="E87" s="374"/>
      <c r="F87" s="276"/>
      <c r="G87" s="111" t="s">
        <v>140</v>
      </c>
      <c r="H87" s="61">
        <v>1291</v>
      </c>
      <c r="I87" s="112">
        <v>16316.69</v>
      </c>
    </row>
    <row r="88" spans="1:9" ht="15.75" thickBot="1" x14ac:dyDescent="0.3">
      <c r="A88" s="371"/>
      <c r="B88" s="267"/>
      <c r="C88" s="374"/>
      <c r="D88" s="267"/>
      <c r="E88" s="374"/>
      <c r="F88" s="276"/>
      <c r="G88" s="111" t="s">
        <v>139</v>
      </c>
      <c r="H88" s="61">
        <v>1510</v>
      </c>
      <c r="I88" s="112">
        <v>1304.9000000000001</v>
      </c>
    </row>
    <row r="89" spans="1:9" ht="15.75" thickTop="1" x14ac:dyDescent="0.25">
      <c r="A89" s="371"/>
      <c r="B89" s="267"/>
      <c r="C89" s="374"/>
      <c r="D89" s="267"/>
      <c r="E89" s="381"/>
      <c r="F89" s="276"/>
      <c r="G89" s="79" t="s">
        <v>138</v>
      </c>
      <c r="H89" s="113">
        <v>75612</v>
      </c>
      <c r="I89" s="114">
        <v>284109.33</v>
      </c>
    </row>
    <row r="90" spans="1:9" ht="15.75" thickBot="1" x14ac:dyDescent="0.3">
      <c r="A90" s="371"/>
      <c r="B90" s="267"/>
      <c r="C90" s="374"/>
      <c r="D90" s="267"/>
      <c r="E90" s="379" t="s">
        <v>137</v>
      </c>
      <c r="F90" s="276"/>
      <c r="G90" s="111" t="s">
        <v>136</v>
      </c>
      <c r="H90" s="61">
        <v>350</v>
      </c>
      <c r="I90" s="112">
        <v>472.64</v>
      </c>
    </row>
    <row r="91" spans="1:9" ht="15.75" thickTop="1" x14ac:dyDescent="0.25">
      <c r="A91" s="371"/>
      <c r="B91" s="267"/>
      <c r="C91" s="374"/>
      <c r="D91" s="267"/>
      <c r="E91" s="381"/>
      <c r="F91" s="276"/>
      <c r="G91" s="79" t="s">
        <v>135</v>
      </c>
      <c r="H91" s="113">
        <v>350</v>
      </c>
      <c r="I91" s="114">
        <v>472.64</v>
      </c>
    </row>
    <row r="92" spans="1:9" ht="15" customHeight="1" x14ac:dyDescent="0.25">
      <c r="A92" s="371"/>
      <c r="B92" s="267"/>
      <c r="C92" s="374"/>
      <c r="D92" s="267"/>
      <c r="E92" s="379" t="s">
        <v>134</v>
      </c>
      <c r="F92" s="276"/>
      <c r="G92" s="111" t="s">
        <v>133</v>
      </c>
      <c r="H92" s="61">
        <v>4290</v>
      </c>
      <c r="I92" s="112">
        <v>18391.32</v>
      </c>
    </row>
    <row r="93" spans="1:9" ht="15" customHeight="1" x14ac:dyDescent="0.25">
      <c r="A93" s="371"/>
      <c r="B93" s="267"/>
      <c r="C93" s="374"/>
      <c r="D93" s="267"/>
      <c r="E93" s="374"/>
      <c r="F93" s="276"/>
      <c r="G93" s="111" t="s">
        <v>496</v>
      </c>
      <c r="H93" s="61">
        <v>1</v>
      </c>
      <c r="I93" s="112">
        <v>0.84</v>
      </c>
    </row>
    <row r="94" spans="1:9" x14ac:dyDescent="0.25">
      <c r="A94" s="371"/>
      <c r="B94" s="267"/>
      <c r="C94" s="374"/>
      <c r="D94" s="267"/>
      <c r="E94" s="374"/>
      <c r="F94" s="276"/>
      <c r="G94" s="111" t="s">
        <v>132</v>
      </c>
      <c r="H94" s="61">
        <v>20859</v>
      </c>
      <c r="I94" s="112">
        <v>110777.54</v>
      </c>
    </row>
    <row r="95" spans="1:9" x14ac:dyDescent="0.25">
      <c r="A95" s="371"/>
      <c r="B95" s="267"/>
      <c r="C95" s="374"/>
      <c r="D95" s="267"/>
      <c r="E95" s="374"/>
      <c r="F95" s="276"/>
      <c r="G95" s="111" t="s">
        <v>497</v>
      </c>
      <c r="H95" s="61">
        <v>13</v>
      </c>
      <c r="I95" s="112">
        <v>73.17</v>
      </c>
    </row>
    <row r="96" spans="1:9" x14ac:dyDescent="0.25">
      <c r="A96" s="371"/>
      <c r="B96" s="267"/>
      <c r="C96" s="374"/>
      <c r="D96" s="267"/>
      <c r="E96" s="374"/>
      <c r="F96" s="276"/>
      <c r="G96" s="111" t="s">
        <v>498</v>
      </c>
      <c r="H96" s="61">
        <v>81</v>
      </c>
      <c r="I96" s="112">
        <v>77.14</v>
      </c>
    </row>
    <row r="97" spans="1:9" x14ac:dyDescent="0.25">
      <c r="A97" s="371"/>
      <c r="B97" s="267"/>
      <c r="C97" s="374"/>
      <c r="D97" s="267"/>
      <c r="E97" s="374"/>
      <c r="F97" s="276"/>
      <c r="G97" s="111" t="s">
        <v>129</v>
      </c>
      <c r="H97" s="61">
        <v>68871</v>
      </c>
      <c r="I97" s="112">
        <v>619077.28</v>
      </c>
    </row>
    <row r="98" spans="1:9" ht="15.75" thickBot="1" x14ac:dyDescent="0.3">
      <c r="A98" s="371"/>
      <c r="B98" s="267"/>
      <c r="C98" s="374"/>
      <c r="D98" s="267"/>
      <c r="E98" s="374"/>
      <c r="F98" s="276"/>
      <c r="G98" s="111" t="s">
        <v>499</v>
      </c>
      <c r="H98" s="61">
        <v>8</v>
      </c>
      <c r="I98" s="112">
        <v>54.06</v>
      </c>
    </row>
    <row r="99" spans="1:9" ht="15.75" thickTop="1" x14ac:dyDescent="0.25">
      <c r="A99" s="371"/>
      <c r="B99" s="267"/>
      <c r="C99" s="374"/>
      <c r="D99" s="267"/>
      <c r="E99" s="381"/>
      <c r="F99" s="276"/>
      <c r="G99" s="79" t="s">
        <v>127</v>
      </c>
      <c r="H99" s="113">
        <v>83106</v>
      </c>
      <c r="I99" s="114">
        <v>748451.35</v>
      </c>
    </row>
    <row r="100" spans="1:9" ht="15" customHeight="1" x14ac:dyDescent="0.25">
      <c r="A100" s="371" t="s">
        <v>99</v>
      </c>
      <c r="B100" s="267"/>
      <c r="C100" s="374" t="s">
        <v>98</v>
      </c>
      <c r="D100" s="267"/>
      <c r="E100" s="379" t="s">
        <v>126</v>
      </c>
      <c r="F100" s="276"/>
      <c r="G100" s="111" t="s">
        <v>125</v>
      </c>
      <c r="H100" s="61">
        <v>4696</v>
      </c>
      <c r="I100" s="112">
        <v>4970.8599999999997</v>
      </c>
    </row>
    <row r="101" spans="1:9" x14ac:dyDescent="0.25">
      <c r="A101" s="371"/>
      <c r="B101" s="267"/>
      <c r="C101" s="374"/>
      <c r="D101" s="267"/>
      <c r="E101" s="374"/>
      <c r="F101" s="276"/>
      <c r="G101" s="111" t="s">
        <v>124</v>
      </c>
      <c r="H101" s="61">
        <v>13</v>
      </c>
      <c r="I101" s="112">
        <v>1.93</v>
      </c>
    </row>
    <row r="102" spans="1:9" x14ac:dyDescent="0.25">
      <c r="A102" s="371"/>
      <c r="B102" s="267"/>
      <c r="C102" s="374"/>
      <c r="D102" s="267"/>
      <c r="E102" s="374"/>
      <c r="F102" s="276"/>
      <c r="G102" s="111" t="s">
        <v>123</v>
      </c>
      <c r="H102" s="61">
        <v>159</v>
      </c>
      <c r="I102" s="112">
        <v>86.74</v>
      </c>
    </row>
    <row r="103" spans="1:9" x14ac:dyDescent="0.25">
      <c r="A103" s="371"/>
      <c r="B103" s="267"/>
      <c r="C103" s="374"/>
      <c r="D103" s="267"/>
      <c r="E103" s="374"/>
      <c r="F103" s="276"/>
      <c r="G103" s="111" t="s">
        <v>122</v>
      </c>
      <c r="H103" s="61">
        <v>99</v>
      </c>
      <c r="I103" s="112">
        <v>559.53</v>
      </c>
    </row>
    <row r="104" spans="1:9" x14ac:dyDescent="0.25">
      <c r="A104" s="371"/>
      <c r="B104" s="267"/>
      <c r="C104" s="374"/>
      <c r="D104" s="267"/>
      <c r="E104" s="374"/>
      <c r="F104" s="276"/>
      <c r="G104" s="111" t="s">
        <v>511</v>
      </c>
      <c r="H104" s="61">
        <v>38</v>
      </c>
      <c r="I104" s="112">
        <v>115.53</v>
      </c>
    </row>
    <row r="105" spans="1:9" x14ac:dyDescent="0.25">
      <c r="A105" s="371"/>
      <c r="B105" s="267"/>
      <c r="C105" s="374"/>
      <c r="D105" s="267"/>
      <c r="E105" s="374"/>
      <c r="F105" s="276"/>
      <c r="G105" s="111" t="s">
        <v>121</v>
      </c>
      <c r="H105" s="61">
        <v>28758</v>
      </c>
      <c r="I105" s="112">
        <v>6964.29</v>
      </c>
    </row>
    <row r="106" spans="1:9" x14ac:dyDescent="0.25">
      <c r="A106" s="371"/>
      <c r="B106" s="267"/>
      <c r="C106" s="374"/>
      <c r="D106" s="267"/>
      <c r="E106" s="374"/>
      <c r="F106" s="276"/>
      <c r="G106" s="111" t="s">
        <v>120</v>
      </c>
      <c r="H106" s="61">
        <v>223</v>
      </c>
      <c r="I106" s="112">
        <v>808.56</v>
      </c>
    </row>
    <row r="107" spans="1:9" x14ac:dyDescent="0.25">
      <c r="A107" s="371"/>
      <c r="B107" s="267"/>
      <c r="C107" s="374"/>
      <c r="D107" s="267"/>
      <c r="E107" s="374"/>
      <c r="F107" s="276"/>
      <c r="G107" s="111" t="s">
        <v>119</v>
      </c>
      <c r="H107" s="61">
        <v>68</v>
      </c>
      <c r="I107" s="112">
        <v>88.85</v>
      </c>
    </row>
    <row r="108" spans="1:9" x14ac:dyDescent="0.25">
      <c r="A108" s="371"/>
      <c r="B108" s="267"/>
      <c r="C108" s="374"/>
      <c r="D108" s="267"/>
      <c r="E108" s="374"/>
      <c r="F108" s="276"/>
      <c r="G108" s="111" t="s">
        <v>118</v>
      </c>
      <c r="H108" s="61">
        <v>190</v>
      </c>
      <c r="I108" s="112">
        <v>68.430000000000007</v>
      </c>
    </row>
    <row r="109" spans="1:9" x14ac:dyDescent="0.25">
      <c r="A109" s="371"/>
      <c r="B109" s="267"/>
      <c r="C109" s="374"/>
      <c r="D109" s="267"/>
      <c r="E109" s="374"/>
      <c r="F109" s="276"/>
      <c r="G109" s="111" t="s">
        <v>117</v>
      </c>
      <c r="H109" s="61">
        <v>493</v>
      </c>
      <c r="I109" s="112">
        <v>686.78</v>
      </c>
    </row>
    <row r="110" spans="1:9" x14ac:dyDescent="0.25">
      <c r="A110" s="371"/>
      <c r="B110" s="267"/>
      <c r="C110" s="374"/>
      <c r="D110" s="267"/>
      <c r="E110" s="374"/>
      <c r="F110" s="276"/>
      <c r="G110" s="111" t="s">
        <v>116</v>
      </c>
      <c r="H110" s="61">
        <v>80</v>
      </c>
      <c r="I110" s="112">
        <v>1033.7</v>
      </c>
    </row>
    <row r="111" spans="1:9" x14ac:dyDescent="0.25">
      <c r="A111" s="371"/>
      <c r="B111" s="267"/>
      <c r="C111" s="374"/>
      <c r="D111" s="267"/>
      <c r="E111" s="374"/>
      <c r="F111" s="276"/>
      <c r="G111" s="111" t="s">
        <v>115</v>
      </c>
      <c r="H111" s="61">
        <v>9</v>
      </c>
      <c r="I111" s="112">
        <v>8.32</v>
      </c>
    </row>
    <row r="112" spans="1:9" x14ac:dyDescent="0.25">
      <c r="A112" s="371"/>
      <c r="B112" s="267"/>
      <c r="C112" s="374"/>
      <c r="D112" s="267"/>
      <c r="E112" s="374"/>
      <c r="F112" s="276"/>
      <c r="G112" s="111" t="s">
        <v>114</v>
      </c>
      <c r="H112" s="61">
        <v>96</v>
      </c>
      <c r="I112" s="112">
        <v>197.15</v>
      </c>
    </row>
    <row r="113" spans="1:9" x14ac:dyDescent="0.25">
      <c r="A113" s="371"/>
      <c r="B113" s="267"/>
      <c r="C113" s="374"/>
      <c r="D113" s="267"/>
      <c r="E113" s="374"/>
      <c r="F113" s="276"/>
      <c r="G113" s="111" t="s">
        <v>113</v>
      </c>
      <c r="H113" s="61">
        <v>572</v>
      </c>
      <c r="I113" s="112">
        <v>1554.39</v>
      </c>
    </row>
    <row r="114" spans="1:9" x14ac:dyDescent="0.25">
      <c r="A114" s="371"/>
      <c r="B114" s="267"/>
      <c r="C114" s="374"/>
      <c r="D114" s="267"/>
      <c r="E114" s="374"/>
      <c r="F114" s="276"/>
      <c r="G114" s="111" t="s">
        <v>562</v>
      </c>
      <c r="H114" s="61">
        <v>6</v>
      </c>
      <c r="I114" s="112">
        <v>35.090000000000003</v>
      </c>
    </row>
    <row r="115" spans="1:9" x14ac:dyDescent="0.25">
      <c r="A115" s="371"/>
      <c r="B115" s="267"/>
      <c r="C115" s="374"/>
      <c r="D115" s="267"/>
      <c r="E115" s="374"/>
      <c r="F115" s="276"/>
      <c r="G115" s="111" t="s">
        <v>112</v>
      </c>
      <c r="H115" s="61">
        <v>210</v>
      </c>
      <c r="I115" s="112">
        <v>509.56</v>
      </c>
    </row>
    <row r="116" spans="1:9" x14ac:dyDescent="0.25">
      <c r="A116" s="371"/>
      <c r="B116" s="267"/>
      <c r="C116" s="374"/>
      <c r="D116" s="267"/>
      <c r="E116" s="374"/>
      <c r="F116" s="276"/>
      <c r="G116" s="111" t="s">
        <v>111</v>
      </c>
      <c r="H116" s="61">
        <v>419</v>
      </c>
      <c r="I116" s="112">
        <v>1783.86</v>
      </c>
    </row>
    <row r="117" spans="1:9" x14ac:dyDescent="0.25">
      <c r="A117" s="371"/>
      <c r="B117" s="267"/>
      <c r="C117" s="374"/>
      <c r="D117" s="267"/>
      <c r="E117" s="374"/>
      <c r="F117" s="276"/>
      <c r="G117" s="111" t="s">
        <v>110</v>
      </c>
      <c r="H117" s="61">
        <v>50</v>
      </c>
      <c r="I117" s="112">
        <v>141.41999999999999</v>
      </c>
    </row>
    <row r="118" spans="1:9" x14ac:dyDescent="0.25">
      <c r="A118" s="371"/>
      <c r="B118" s="267"/>
      <c r="C118" s="374"/>
      <c r="D118" s="267"/>
      <c r="E118" s="374"/>
      <c r="F118" s="276"/>
      <c r="G118" s="111" t="s">
        <v>109</v>
      </c>
      <c r="H118" s="61">
        <v>220</v>
      </c>
      <c r="I118" s="112">
        <v>266.95999999999998</v>
      </c>
    </row>
    <row r="119" spans="1:9" x14ac:dyDescent="0.25">
      <c r="A119" s="371"/>
      <c r="B119" s="267"/>
      <c r="C119" s="374"/>
      <c r="D119" s="267"/>
      <c r="E119" s="374"/>
      <c r="F119" s="276"/>
      <c r="G119" s="111" t="s">
        <v>108</v>
      </c>
      <c r="H119" s="61">
        <v>10</v>
      </c>
      <c r="I119" s="112">
        <v>1.96</v>
      </c>
    </row>
    <row r="120" spans="1:9" x14ac:dyDescent="0.25">
      <c r="A120" s="371"/>
      <c r="B120" s="267"/>
      <c r="C120" s="374"/>
      <c r="D120" s="267"/>
      <c r="E120" s="374"/>
      <c r="F120" s="276"/>
      <c r="G120" s="111" t="s">
        <v>107</v>
      </c>
      <c r="H120" s="61">
        <v>121</v>
      </c>
      <c r="I120" s="112">
        <v>58.19</v>
      </c>
    </row>
    <row r="121" spans="1:9" x14ac:dyDescent="0.25">
      <c r="A121" s="371"/>
      <c r="B121" s="267"/>
      <c r="C121" s="374"/>
      <c r="D121" s="267"/>
      <c r="E121" s="374"/>
      <c r="F121" s="276"/>
      <c r="G121" s="111" t="s">
        <v>106</v>
      </c>
      <c r="H121" s="61">
        <v>586</v>
      </c>
      <c r="I121" s="112">
        <v>830.97</v>
      </c>
    </row>
    <row r="122" spans="1:9" x14ac:dyDescent="0.25">
      <c r="A122" s="371"/>
      <c r="B122" s="267"/>
      <c r="C122" s="374"/>
      <c r="D122" s="267"/>
      <c r="E122" s="374"/>
      <c r="F122" s="276"/>
      <c r="G122" s="111" t="s">
        <v>105</v>
      </c>
      <c r="H122" s="61">
        <v>30</v>
      </c>
      <c r="I122" s="112">
        <v>7.53</v>
      </c>
    </row>
    <row r="123" spans="1:9" x14ac:dyDescent="0.25">
      <c r="A123" s="371"/>
      <c r="B123" s="267"/>
      <c r="C123" s="374"/>
      <c r="D123" s="267"/>
      <c r="E123" s="374"/>
      <c r="F123" s="276"/>
      <c r="G123" s="111" t="s">
        <v>104</v>
      </c>
      <c r="H123" s="61">
        <v>266</v>
      </c>
      <c r="I123" s="112">
        <v>1104.27</v>
      </c>
    </row>
    <row r="124" spans="1:9" x14ac:dyDescent="0.25">
      <c r="A124" s="371"/>
      <c r="B124" s="267"/>
      <c r="C124" s="374"/>
      <c r="D124" s="267"/>
      <c r="E124" s="374"/>
      <c r="F124" s="276"/>
      <c r="G124" s="111" t="s">
        <v>103</v>
      </c>
      <c r="H124" s="61">
        <v>3</v>
      </c>
      <c r="I124" s="112">
        <v>12.98</v>
      </c>
    </row>
    <row r="125" spans="1:9" x14ac:dyDescent="0.25">
      <c r="A125" s="371"/>
      <c r="B125" s="267"/>
      <c r="C125" s="374"/>
      <c r="D125" s="267"/>
      <c r="E125" s="374"/>
      <c r="F125" s="276"/>
      <c r="G125" s="111" t="s">
        <v>102</v>
      </c>
      <c r="H125" s="61">
        <v>3</v>
      </c>
      <c r="I125" s="112">
        <v>1.08</v>
      </c>
    </row>
    <row r="126" spans="1:9" x14ac:dyDescent="0.25">
      <c r="A126" s="371"/>
      <c r="B126" s="267"/>
      <c r="C126" s="374"/>
      <c r="D126" s="267"/>
      <c r="E126" s="374"/>
      <c r="F126" s="276"/>
      <c r="G126" s="111" t="s">
        <v>500</v>
      </c>
      <c r="H126" s="61">
        <v>1</v>
      </c>
      <c r="I126" s="112">
        <v>0.57999999999999996</v>
      </c>
    </row>
    <row r="127" spans="1:9" x14ac:dyDescent="0.25">
      <c r="A127" s="371"/>
      <c r="B127" s="267"/>
      <c r="C127" s="374"/>
      <c r="D127" s="267"/>
      <c r="E127" s="374"/>
      <c r="F127" s="276"/>
      <c r="G127" s="111" t="s">
        <v>501</v>
      </c>
      <c r="H127" s="61">
        <v>0</v>
      </c>
      <c r="I127" s="112">
        <v>0</v>
      </c>
    </row>
    <row r="128" spans="1:9" x14ac:dyDescent="0.25">
      <c r="A128" s="371"/>
      <c r="B128" s="267"/>
      <c r="C128" s="374"/>
      <c r="D128" s="267"/>
      <c r="E128" s="374"/>
      <c r="F128" s="276"/>
      <c r="G128" s="111" t="s">
        <v>22</v>
      </c>
      <c r="H128" s="61">
        <v>549</v>
      </c>
      <c r="I128" s="112">
        <v>14594.41</v>
      </c>
    </row>
    <row r="129" spans="1:9" ht="15.75" thickBot="1" x14ac:dyDescent="0.3">
      <c r="A129" s="371"/>
      <c r="B129" s="267"/>
      <c r="C129" s="374"/>
      <c r="D129" s="267"/>
      <c r="E129" s="374"/>
      <c r="F129" s="276"/>
      <c r="G129" s="111" t="s">
        <v>101</v>
      </c>
      <c r="H129" s="61">
        <v>65743</v>
      </c>
      <c r="I129" s="112">
        <v>15227</v>
      </c>
    </row>
    <row r="130" spans="1:9" ht="15.75" thickTop="1" x14ac:dyDescent="0.25">
      <c r="A130" s="371"/>
      <c r="B130" s="267"/>
      <c r="C130" s="381"/>
      <c r="D130" s="267"/>
      <c r="E130" s="381"/>
      <c r="F130" s="276"/>
      <c r="G130" s="79" t="s">
        <v>100</v>
      </c>
      <c r="H130" s="113">
        <v>78531</v>
      </c>
      <c r="I130" s="114">
        <v>51720.92</v>
      </c>
    </row>
    <row r="131" spans="1:9" ht="15" customHeight="1" x14ac:dyDescent="0.25">
      <c r="A131" s="371" t="s">
        <v>99</v>
      </c>
      <c r="B131" s="267"/>
      <c r="C131" s="379" t="s">
        <v>98</v>
      </c>
      <c r="D131" s="267"/>
      <c r="E131" s="379" t="s">
        <v>97</v>
      </c>
      <c r="F131" s="276"/>
      <c r="G131" s="111" t="s">
        <v>502</v>
      </c>
      <c r="H131" s="61">
        <v>1</v>
      </c>
      <c r="I131" s="112">
        <v>0.18</v>
      </c>
    </row>
    <row r="132" spans="1:9" ht="15" customHeight="1" x14ac:dyDescent="0.25">
      <c r="A132" s="371"/>
      <c r="B132" s="267"/>
      <c r="C132" s="374"/>
      <c r="D132" s="267"/>
      <c r="E132" s="374"/>
      <c r="F132" s="276"/>
      <c r="G132" s="111" t="s">
        <v>506</v>
      </c>
      <c r="H132" s="61">
        <v>127</v>
      </c>
      <c r="I132" s="112">
        <v>663.13</v>
      </c>
    </row>
    <row r="133" spans="1:9" ht="15" customHeight="1" x14ac:dyDescent="0.25">
      <c r="A133" s="371"/>
      <c r="B133" s="267"/>
      <c r="C133" s="374"/>
      <c r="D133" s="267"/>
      <c r="E133" s="374"/>
      <c r="F133" s="276"/>
      <c r="G133" s="111" t="s">
        <v>96</v>
      </c>
      <c r="H133" s="61">
        <v>507</v>
      </c>
      <c r="I133" s="112">
        <v>4237.3999999999996</v>
      </c>
    </row>
    <row r="134" spans="1:9" ht="15" customHeight="1" x14ac:dyDescent="0.25">
      <c r="A134" s="371"/>
      <c r="B134" s="267"/>
      <c r="C134" s="374"/>
      <c r="D134" s="267"/>
      <c r="E134" s="374"/>
      <c r="F134" s="276"/>
      <c r="G134" s="111" t="s">
        <v>131</v>
      </c>
      <c r="H134" s="61">
        <v>62</v>
      </c>
      <c r="I134" s="112">
        <v>379.24</v>
      </c>
    </row>
    <row r="135" spans="1:9" x14ac:dyDescent="0.25">
      <c r="A135" s="371"/>
      <c r="B135" s="267"/>
      <c r="C135" s="374"/>
      <c r="D135" s="267"/>
      <c r="E135" s="374"/>
      <c r="F135" s="276"/>
      <c r="G135" s="111" t="s">
        <v>95</v>
      </c>
      <c r="H135" s="61">
        <v>962</v>
      </c>
      <c r="I135" s="112">
        <v>1480.16</v>
      </c>
    </row>
    <row r="136" spans="1:9" x14ac:dyDescent="0.25">
      <c r="A136" s="371"/>
      <c r="B136" s="267"/>
      <c r="C136" s="374"/>
      <c r="D136" s="267"/>
      <c r="E136" s="374"/>
      <c r="F136" s="276"/>
      <c r="G136" s="111" t="s">
        <v>94</v>
      </c>
      <c r="H136" s="61">
        <v>6684</v>
      </c>
      <c r="I136" s="112">
        <v>4114.05</v>
      </c>
    </row>
    <row r="137" spans="1:9" x14ac:dyDescent="0.25">
      <c r="A137" s="371"/>
      <c r="B137" s="267"/>
      <c r="C137" s="374"/>
      <c r="D137" s="267"/>
      <c r="E137" s="374"/>
      <c r="F137" s="276"/>
      <c r="G137" s="111" t="s">
        <v>93</v>
      </c>
      <c r="H137" s="61">
        <v>932</v>
      </c>
      <c r="I137" s="112">
        <v>2442.06</v>
      </c>
    </row>
    <row r="138" spans="1:9" x14ac:dyDescent="0.25">
      <c r="A138" s="371"/>
      <c r="B138" s="267"/>
      <c r="C138" s="374"/>
      <c r="D138" s="267"/>
      <c r="E138" s="374"/>
      <c r="F138" s="276"/>
      <c r="G138" s="111" t="s">
        <v>130</v>
      </c>
      <c r="H138" s="61">
        <v>424</v>
      </c>
      <c r="I138" s="112">
        <v>1661.71</v>
      </c>
    </row>
    <row r="139" spans="1:9" x14ac:dyDescent="0.25">
      <c r="A139" s="371"/>
      <c r="B139" s="267"/>
      <c r="C139" s="374"/>
      <c r="D139" s="267"/>
      <c r="E139" s="374"/>
      <c r="F139" s="276"/>
      <c r="G139" s="111" t="s">
        <v>92</v>
      </c>
      <c r="H139" s="61">
        <v>973</v>
      </c>
      <c r="I139" s="112">
        <v>7958.39</v>
      </c>
    </row>
    <row r="140" spans="1:9" x14ac:dyDescent="0.25">
      <c r="A140" s="371"/>
      <c r="B140" s="267"/>
      <c r="C140" s="374"/>
      <c r="D140" s="267"/>
      <c r="E140" s="374"/>
      <c r="F140" s="276"/>
      <c r="G140" s="111" t="s">
        <v>91</v>
      </c>
      <c r="H140" s="61">
        <v>1783</v>
      </c>
      <c r="I140" s="112">
        <v>1290.2</v>
      </c>
    </row>
    <row r="141" spans="1:9" x14ac:dyDescent="0.25">
      <c r="A141" s="371"/>
      <c r="B141" s="267"/>
      <c r="C141" s="374"/>
      <c r="D141" s="267"/>
      <c r="E141" s="374"/>
      <c r="F141" s="276"/>
      <c r="G141" s="111" t="s">
        <v>128</v>
      </c>
      <c r="H141" s="61">
        <v>179</v>
      </c>
      <c r="I141" s="112">
        <v>1363.76</v>
      </c>
    </row>
    <row r="142" spans="1:9" ht="15.75" thickBot="1" x14ac:dyDescent="0.3">
      <c r="A142" s="371"/>
      <c r="B142" s="267"/>
      <c r="C142" s="374"/>
      <c r="D142" s="267"/>
      <c r="E142" s="374"/>
      <c r="F142" s="276"/>
      <c r="G142" s="111" t="s">
        <v>90</v>
      </c>
      <c r="H142" s="61">
        <v>398</v>
      </c>
      <c r="I142" s="112">
        <v>258.87</v>
      </c>
    </row>
    <row r="143" spans="1:9" ht="15.75" thickTop="1" x14ac:dyDescent="0.25">
      <c r="A143" s="371"/>
      <c r="B143" s="267"/>
      <c r="C143" s="374"/>
      <c r="D143" s="267"/>
      <c r="E143" s="381"/>
      <c r="F143" s="276"/>
      <c r="G143" s="79" t="s">
        <v>89</v>
      </c>
      <c r="H143" s="113">
        <v>12126</v>
      </c>
      <c r="I143" s="114">
        <v>25849.15</v>
      </c>
    </row>
    <row r="144" spans="1:9" ht="15" customHeight="1" x14ac:dyDescent="0.25">
      <c r="A144" s="371"/>
      <c r="B144" s="267"/>
      <c r="C144" s="374"/>
      <c r="D144" s="267"/>
      <c r="E144" s="379" t="s">
        <v>88</v>
      </c>
      <c r="F144" s="276"/>
      <c r="G144" s="111" t="s">
        <v>87</v>
      </c>
      <c r="H144" s="61">
        <v>33</v>
      </c>
      <c r="I144" s="112">
        <v>667.98</v>
      </c>
    </row>
    <row r="145" spans="1:9" x14ac:dyDescent="0.25">
      <c r="A145" s="371"/>
      <c r="B145" s="267"/>
      <c r="C145" s="374"/>
      <c r="D145" s="267"/>
      <c r="E145" s="374"/>
      <c r="F145" s="276"/>
      <c r="G145" s="111" t="s">
        <v>86</v>
      </c>
      <c r="H145" s="61">
        <v>115</v>
      </c>
      <c r="I145" s="112">
        <v>2699.05</v>
      </c>
    </row>
    <row r="146" spans="1:9" x14ac:dyDescent="0.25">
      <c r="A146" s="371"/>
      <c r="B146" s="267"/>
      <c r="C146" s="374"/>
      <c r="D146" s="267"/>
      <c r="E146" s="374"/>
      <c r="F146" s="276"/>
      <c r="G146" s="111" t="s">
        <v>85</v>
      </c>
      <c r="H146" s="61">
        <v>668</v>
      </c>
      <c r="I146" s="112">
        <v>9260.69</v>
      </c>
    </row>
    <row r="147" spans="1:9" x14ac:dyDescent="0.25">
      <c r="A147" s="371"/>
      <c r="B147" s="267"/>
      <c r="C147" s="374"/>
      <c r="D147" s="267"/>
      <c r="E147" s="374"/>
      <c r="F147" s="276"/>
      <c r="G147" s="111" t="s">
        <v>84</v>
      </c>
      <c r="H147" s="61">
        <v>5</v>
      </c>
      <c r="I147" s="112">
        <v>0.71</v>
      </c>
    </row>
    <row r="148" spans="1:9" x14ac:dyDescent="0.25">
      <c r="A148" s="371"/>
      <c r="B148" s="267"/>
      <c r="C148" s="374"/>
      <c r="D148" s="267"/>
      <c r="E148" s="374"/>
      <c r="F148" s="276"/>
      <c r="G148" s="111" t="s">
        <v>83</v>
      </c>
      <c r="H148" s="61">
        <v>7</v>
      </c>
      <c r="I148" s="112">
        <v>48.8</v>
      </c>
    </row>
    <row r="149" spans="1:9" ht="15.75" thickBot="1" x14ac:dyDescent="0.3">
      <c r="A149" s="371"/>
      <c r="B149" s="267"/>
      <c r="C149" s="374"/>
      <c r="D149" s="267"/>
      <c r="E149" s="374"/>
      <c r="F149" s="276"/>
      <c r="G149" s="111" t="s">
        <v>82</v>
      </c>
      <c r="H149" s="61">
        <v>70</v>
      </c>
      <c r="I149" s="112">
        <v>402.61</v>
      </c>
    </row>
    <row r="150" spans="1:9" ht="15.75" thickTop="1" x14ac:dyDescent="0.25">
      <c r="A150" s="371"/>
      <c r="B150" s="267"/>
      <c r="C150" s="374"/>
      <c r="D150" s="267"/>
      <c r="E150" s="381"/>
      <c r="F150" s="276"/>
      <c r="G150" s="79" t="s">
        <v>81</v>
      </c>
      <c r="H150" s="113">
        <v>845</v>
      </c>
      <c r="I150" s="114">
        <v>13079.84</v>
      </c>
    </row>
    <row r="151" spans="1:9" ht="15.75" thickBot="1" x14ac:dyDescent="0.3">
      <c r="A151" s="371"/>
      <c r="B151" s="267"/>
      <c r="C151" s="374"/>
      <c r="D151" s="267"/>
      <c r="E151" s="379" t="s">
        <v>80</v>
      </c>
      <c r="F151" s="276"/>
      <c r="G151" s="111" t="s">
        <v>79</v>
      </c>
      <c r="H151" s="61">
        <v>41902</v>
      </c>
      <c r="I151" s="112">
        <v>88330.47</v>
      </c>
    </row>
    <row r="152" spans="1:9" ht="15.75" thickTop="1" x14ac:dyDescent="0.25">
      <c r="A152" s="371"/>
      <c r="B152" s="267"/>
      <c r="C152" s="374"/>
      <c r="D152" s="267"/>
      <c r="E152" s="374"/>
      <c r="F152" s="276"/>
      <c r="G152" s="79" t="s">
        <v>529</v>
      </c>
      <c r="H152" s="113">
        <v>41902</v>
      </c>
      <c r="I152" s="114">
        <v>88330.47</v>
      </c>
    </row>
    <row r="153" spans="1:9" x14ac:dyDescent="0.25">
      <c r="A153" s="371"/>
      <c r="B153" s="267"/>
      <c r="C153" s="374"/>
      <c r="D153" s="267"/>
      <c r="E153" s="379" t="s">
        <v>77</v>
      </c>
      <c r="F153" s="276"/>
      <c r="G153" s="111" t="s">
        <v>76</v>
      </c>
      <c r="H153" s="61">
        <v>0</v>
      </c>
      <c r="I153" s="112">
        <v>0</v>
      </c>
    </row>
    <row r="154" spans="1:9" x14ac:dyDescent="0.25">
      <c r="A154" s="371"/>
      <c r="B154" s="267"/>
      <c r="C154" s="374"/>
      <c r="D154" s="267"/>
      <c r="E154" s="374"/>
      <c r="F154" s="276"/>
      <c r="G154" s="111" t="s">
        <v>504</v>
      </c>
      <c r="H154" s="61">
        <v>1</v>
      </c>
      <c r="I154" s="112">
        <v>1.27</v>
      </c>
    </row>
    <row r="155" spans="1:9" x14ac:dyDescent="0.25">
      <c r="A155" s="371"/>
      <c r="B155" s="267"/>
      <c r="C155" s="374"/>
      <c r="D155" s="267"/>
      <c r="E155" s="374"/>
      <c r="F155" s="276"/>
      <c r="G155" s="111" t="s">
        <v>75</v>
      </c>
      <c r="H155" s="61">
        <v>2</v>
      </c>
      <c r="I155" s="112">
        <v>0.44</v>
      </c>
    </row>
    <row r="156" spans="1:9" x14ac:dyDescent="0.25">
      <c r="A156" s="371"/>
      <c r="B156" s="267"/>
      <c r="C156" s="374"/>
      <c r="D156" s="267"/>
      <c r="E156" s="374"/>
      <c r="F156" s="276"/>
      <c r="G156" s="111" t="s">
        <v>74</v>
      </c>
      <c r="H156" s="61">
        <v>352</v>
      </c>
      <c r="I156" s="112">
        <v>694.41</v>
      </c>
    </row>
    <row r="157" spans="1:9" ht="15.75" thickBot="1" x14ac:dyDescent="0.3">
      <c r="A157" s="371"/>
      <c r="B157" s="267"/>
      <c r="C157" s="374"/>
      <c r="D157" s="267"/>
      <c r="E157" s="374"/>
      <c r="F157" s="276"/>
      <c r="G157" s="111" t="s">
        <v>73</v>
      </c>
      <c r="H157" s="61">
        <v>4</v>
      </c>
      <c r="I157" s="112">
        <v>0.62</v>
      </c>
    </row>
    <row r="158" spans="1:9" ht="16.5" thickTop="1" thickBot="1" x14ac:dyDescent="0.3">
      <c r="A158" s="371"/>
      <c r="B158" s="267"/>
      <c r="C158" s="374"/>
      <c r="D158" s="267"/>
      <c r="E158" s="376"/>
      <c r="F158" s="276"/>
      <c r="G158" s="79" t="s">
        <v>72</v>
      </c>
      <c r="H158" s="113">
        <v>359</v>
      </c>
      <c r="I158" s="114">
        <v>696.74</v>
      </c>
    </row>
    <row r="159" spans="1:9" ht="15" customHeight="1" thickTop="1" thickBot="1" x14ac:dyDescent="0.3">
      <c r="A159" s="371"/>
      <c r="B159" s="267"/>
      <c r="C159" s="375"/>
      <c r="D159" s="267"/>
      <c r="E159" s="377" t="s">
        <v>71</v>
      </c>
      <c r="F159" s="377"/>
      <c r="G159" s="377"/>
      <c r="H159" s="115">
        <v>148724</v>
      </c>
      <c r="I159" s="114">
        <v>1212710.44</v>
      </c>
    </row>
    <row r="160" spans="1:9" ht="15" customHeight="1" thickTop="1" thickBot="1" x14ac:dyDescent="0.3">
      <c r="A160" s="372"/>
      <c r="B160" s="267"/>
      <c r="C160" s="378" t="s">
        <v>70</v>
      </c>
      <c r="D160" s="378"/>
      <c r="E160" s="378"/>
      <c r="F160" s="378"/>
      <c r="G160" s="378"/>
      <c r="H160" s="116">
        <v>169770</v>
      </c>
      <c r="I160" s="117">
        <v>3503137.8</v>
      </c>
    </row>
    <row r="161" spans="1:9" ht="15" customHeight="1" thickTop="1" x14ac:dyDescent="0.25">
      <c r="A161" s="370" t="s">
        <v>54</v>
      </c>
      <c r="B161" s="267"/>
      <c r="C161" s="373" t="s">
        <v>53</v>
      </c>
      <c r="D161" s="267"/>
      <c r="E161" s="373" t="s">
        <v>69</v>
      </c>
      <c r="F161" s="276"/>
      <c r="G161" s="111" t="s">
        <v>68</v>
      </c>
      <c r="H161" s="61">
        <v>273</v>
      </c>
      <c r="I161" s="112">
        <v>201.25</v>
      </c>
    </row>
    <row r="162" spans="1:9" x14ac:dyDescent="0.25">
      <c r="A162" s="371"/>
      <c r="B162" s="267"/>
      <c r="C162" s="374"/>
      <c r="D162" s="267"/>
      <c r="E162" s="374"/>
      <c r="F162" s="276"/>
      <c r="G162" s="111" t="s">
        <v>67</v>
      </c>
      <c r="H162" s="61">
        <v>17</v>
      </c>
      <c r="I162" s="112">
        <v>177.02</v>
      </c>
    </row>
    <row r="163" spans="1:9" x14ac:dyDescent="0.25">
      <c r="A163" s="371"/>
      <c r="B163" s="267"/>
      <c r="C163" s="374"/>
      <c r="D163" s="267"/>
      <c r="E163" s="374"/>
      <c r="F163" s="276"/>
      <c r="G163" s="111" t="s">
        <v>66</v>
      </c>
      <c r="H163" s="61">
        <v>28</v>
      </c>
      <c r="I163" s="112">
        <v>227.72</v>
      </c>
    </row>
    <row r="164" spans="1:9" x14ac:dyDescent="0.25">
      <c r="A164" s="371"/>
      <c r="B164" s="267"/>
      <c r="C164" s="374"/>
      <c r="D164" s="267"/>
      <c r="E164" s="374"/>
      <c r="F164" s="276"/>
      <c r="G164" s="111" t="s">
        <v>65</v>
      </c>
      <c r="H164" s="61">
        <v>381</v>
      </c>
      <c r="I164" s="112">
        <v>10501.07</v>
      </c>
    </row>
    <row r="165" spans="1:9" x14ac:dyDescent="0.25">
      <c r="A165" s="371"/>
      <c r="B165" s="267"/>
      <c r="C165" s="374"/>
      <c r="D165" s="267"/>
      <c r="E165" s="374"/>
      <c r="F165" s="276"/>
      <c r="G165" s="111" t="s">
        <v>64</v>
      </c>
      <c r="H165" s="61">
        <v>141</v>
      </c>
      <c r="I165" s="112">
        <v>489.34</v>
      </c>
    </row>
    <row r="166" spans="1:9" x14ac:dyDescent="0.25">
      <c r="A166" s="371"/>
      <c r="B166" s="267"/>
      <c r="C166" s="374"/>
      <c r="D166" s="267"/>
      <c r="E166" s="374"/>
      <c r="F166" s="276"/>
      <c r="G166" s="111" t="s">
        <v>63</v>
      </c>
      <c r="H166" s="61">
        <v>48</v>
      </c>
      <c r="I166" s="112">
        <v>49.69</v>
      </c>
    </row>
    <row r="167" spans="1:9" x14ac:dyDescent="0.25">
      <c r="A167" s="371"/>
      <c r="B167" s="267"/>
      <c r="C167" s="374"/>
      <c r="D167" s="267"/>
      <c r="E167" s="374"/>
      <c r="F167" s="276"/>
      <c r="G167" s="111" t="s">
        <v>62</v>
      </c>
      <c r="H167" s="61">
        <v>287</v>
      </c>
      <c r="I167" s="112">
        <v>5324.59</v>
      </c>
    </row>
    <row r="168" spans="1:9" x14ac:dyDescent="0.25">
      <c r="A168" s="371"/>
      <c r="B168" s="267"/>
      <c r="C168" s="374"/>
      <c r="D168" s="267"/>
      <c r="E168" s="374"/>
      <c r="F168" s="276"/>
      <c r="G168" s="111" t="s">
        <v>61</v>
      </c>
      <c r="H168" s="61">
        <v>1042</v>
      </c>
      <c r="I168" s="112">
        <v>23746.23</v>
      </c>
    </row>
    <row r="169" spans="1:9" x14ac:dyDescent="0.25">
      <c r="A169" s="371"/>
      <c r="B169" s="267"/>
      <c r="C169" s="374"/>
      <c r="D169" s="267"/>
      <c r="E169" s="374"/>
      <c r="F169" s="276"/>
      <c r="G169" s="111" t="s">
        <v>60</v>
      </c>
      <c r="H169" s="61">
        <v>3096</v>
      </c>
      <c r="I169" s="112">
        <v>68133.77</v>
      </c>
    </row>
    <row r="170" spans="1:9" x14ac:dyDescent="0.25">
      <c r="A170" s="371"/>
      <c r="B170" s="267"/>
      <c r="C170" s="374"/>
      <c r="D170" s="267"/>
      <c r="E170" s="374"/>
      <c r="F170" s="276"/>
      <c r="G170" s="111" t="s">
        <v>59</v>
      </c>
      <c r="H170" s="61">
        <v>766</v>
      </c>
      <c r="I170" s="112">
        <v>4801.96</v>
      </c>
    </row>
    <row r="171" spans="1:9" x14ac:dyDescent="0.25">
      <c r="A171" s="371"/>
      <c r="B171" s="267"/>
      <c r="C171" s="374"/>
      <c r="D171" s="267"/>
      <c r="E171" s="374"/>
      <c r="F171" s="276"/>
      <c r="G171" s="111" t="s">
        <v>58</v>
      </c>
      <c r="H171" s="61">
        <v>43</v>
      </c>
      <c r="I171" s="112">
        <v>335.57</v>
      </c>
    </row>
    <row r="172" spans="1:9" x14ac:dyDescent="0.25">
      <c r="A172" s="371"/>
      <c r="B172" s="267"/>
      <c r="C172" s="374"/>
      <c r="D172" s="267"/>
      <c r="E172" s="374"/>
      <c r="F172" s="276"/>
      <c r="G172" s="111" t="s">
        <v>505</v>
      </c>
      <c r="H172" s="61">
        <v>0</v>
      </c>
      <c r="I172" s="112">
        <v>0</v>
      </c>
    </row>
    <row r="173" spans="1:9" x14ac:dyDescent="0.25">
      <c r="A173" s="371"/>
      <c r="B173" s="267"/>
      <c r="C173" s="374"/>
      <c r="D173" s="267"/>
      <c r="E173" s="374"/>
      <c r="F173" s="276"/>
      <c r="G173" s="111" t="s">
        <v>57</v>
      </c>
      <c r="H173" s="61">
        <v>1802</v>
      </c>
      <c r="I173" s="112">
        <v>7960.47</v>
      </c>
    </row>
    <row r="174" spans="1:9" ht="15.75" thickBot="1" x14ac:dyDescent="0.3">
      <c r="A174" s="371"/>
      <c r="B174" s="267"/>
      <c r="C174" s="374"/>
      <c r="D174" s="267"/>
      <c r="E174" s="374"/>
      <c r="F174" s="276"/>
      <c r="G174" s="111" t="s">
        <v>56</v>
      </c>
      <c r="H174" s="61">
        <v>1398</v>
      </c>
      <c r="I174" s="112">
        <v>8225.4500000000007</v>
      </c>
    </row>
    <row r="175" spans="1:9" ht="15.75" thickTop="1" x14ac:dyDescent="0.25">
      <c r="A175" s="371"/>
      <c r="B175" s="267"/>
      <c r="C175" s="374"/>
      <c r="D175" s="267"/>
      <c r="E175" s="381"/>
      <c r="F175" s="276"/>
      <c r="G175" s="79" t="s">
        <v>55</v>
      </c>
      <c r="H175" s="113">
        <v>6226</v>
      </c>
      <c r="I175" s="114">
        <v>130174.13</v>
      </c>
    </row>
    <row r="176" spans="1:9" ht="15" customHeight="1" x14ac:dyDescent="0.25">
      <c r="A176" s="371"/>
      <c r="B176" s="267"/>
      <c r="C176" s="374"/>
      <c r="D176" s="267"/>
      <c r="E176" s="379" t="s">
        <v>52</v>
      </c>
      <c r="F176" s="276"/>
      <c r="G176" s="111" t="s">
        <v>51</v>
      </c>
      <c r="H176" s="61">
        <v>34</v>
      </c>
      <c r="I176" s="112">
        <v>8.84</v>
      </c>
    </row>
    <row r="177" spans="1:9" x14ac:dyDescent="0.25">
      <c r="A177" s="371"/>
      <c r="B177" s="267"/>
      <c r="C177" s="374"/>
      <c r="D177" s="267"/>
      <c r="E177" s="374"/>
      <c r="F177" s="276"/>
      <c r="G177" s="111" t="s">
        <v>50</v>
      </c>
      <c r="H177" s="61">
        <v>14047</v>
      </c>
      <c r="I177" s="112">
        <v>29051.35</v>
      </c>
    </row>
    <row r="178" spans="1:9" ht="15.75" thickBot="1" x14ac:dyDescent="0.3">
      <c r="A178" s="371"/>
      <c r="B178" s="267"/>
      <c r="C178" s="374"/>
      <c r="D178" s="267"/>
      <c r="E178" s="374"/>
      <c r="F178" s="276"/>
      <c r="G178" s="111" t="s">
        <v>49</v>
      </c>
      <c r="H178" s="61">
        <v>879</v>
      </c>
      <c r="I178" s="112">
        <v>4819.34</v>
      </c>
    </row>
    <row r="179" spans="1:9" ht="16.5" thickTop="1" thickBot="1" x14ac:dyDescent="0.3">
      <c r="A179" s="371"/>
      <c r="B179" s="267"/>
      <c r="C179" s="374"/>
      <c r="D179" s="267"/>
      <c r="E179" s="376"/>
      <c r="F179" s="276"/>
      <c r="G179" s="79" t="s">
        <v>48</v>
      </c>
      <c r="H179" s="115">
        <v>14742</v>
      </c>
      <c r="I179" s="114">
        <v>33879.53</v>
      </c>
    </row>
    <row r="180" spans="1:9" ht="15" customHeight="1" thickTop="1" thickBot="1" x14ac:dyDescent="0.3">
      <c r="A180" s="371"/>
      <c r="B180" s="267"/>
      <c r="C180" s="375"/>
      <c r="D180" s="267"/>
      <c r="E180" s="377" t="s">
        <v>47</v>
      </c>
      <c r="F180" s="377"/>
      <c r="G180" s="377"/>
      <c r="H180" s="115">
        <v>19552</v>
      </c>
      <c r="I180" s="114">
        <v>164053.66</v>
      </c>
    </row>
    <row r="181" spans="1:9" ht="15" customHeight="1" thickTop="1" thickBot="1" x14ac:dyDescent="0.3">
      <c r="A181" s="372"/>
      <c r="B181" s="267"/>
      <c r="C181" s="378" t="s">
        <v>46</v>
      </c>
      <c r="D181" s="378"/>
      <c r="E181" s="378"/>
      <c r="F181" s="378"/>
      <c r="G181" s="378"/>
      <c r="H181" s="116">
        <v>19552</v>
      </c>
      <c r="I181" s="117">
        <v>164053.66</v>
      </c>
    </row>
    <row r="182" spans="1:9" ht="15" customHeight="1" thickTop="1" x14ac:dyDescent="0.25">
      <c r="A182" s="370" t="s">
        <v>45</v>
      </c>
      <c r="B182" s="267"/>
      <c r="C182" s="373" t="s">
        <v>45</v>
      </c>
      <c r="D182" s="267"/>
      <c r="E182" s="373" t="s">
        <v>45</v>
      </c>
      <c r="F182" s="276"/>
      <c r="G182" s="111" t="s">
        <v>44</v>
      </c>
      <c r="H182" s="61">
        <v>21441</v>
      </c>
      <c r="I182" s="112">
        <v>5789.41</v>
      </c>
    </row>
    <row r="183" spans="1:9" x14ac:dyDescent="0.25">
      <c r="A183" s="371"/>
      <c r="B183" s="267"/>
      <c r="C183" s="374"/>
      <c r="D183" s="267"/>
      <c r="E183" s="374"/>
      <c r="F183" s="276"/>
      <c r="G183" s="111" t="s">
        <v>43</v>
      </c>
      <c r="H183" s="61">
        <v>803</v>
      </c>
      <c r="I183" s="112">
        <v>1207.1600000000001</v>
      </c>
    </row>
    <row r="184" spans="1:9" x14ac:dyDescent="0.25">
      <c r="A184" s="371"/>
      <c r="B184" s="267"/>
      <c r="C184" s="374"/>
      <c r="D184" s="267"/>
      <c r="E184" s="374"/>
      <c r="F184" s="276"/>
      <c r="G184" s="111" t="s">
        <v>42</v>
      </c>
      <c r="H184" s="61">
        <v>313</v>
      </c>
      <c r="I184" s="112">
        <v>46.65</v>
      </c>
    </row>
    <row r="185" spans="1:9" x14ac:dyDescent="0.25">
      <c r="A185" s="371"/>
      <c r="B185" s="267"/>
      <c r="C185" s="374"/>
      <c r="D185" s="267"/>
      <c r="E185" s="374"/>
      <c r="F185" s="276"/>
      <c r="G185" s="111" t="s">
        <v>41</v>
      </c>
      <c r="H185" s="61">
        <v>29</v>
      </c>
      <c r="I185" s="112">
        <v>4.33</v>
      </c>
    </row>
    <row r="186" spans="1:9" x14ac:dyDescent="0.25">
      <c r="A186" s="371"/>
      <c r="B186" s="267"/>
      <c r="C186" s="374"/>
      <c r="D186" s="267"/>
      <c r="E186" s="374"/>
      <c r="F186" s="276"/>
      <c r="G186" s="111" t="s">
        <v>40</v>
      </c>
      <c r="H186" s="61">
        <v>1630</v>
      </c>
      <c r="I186" s="112">
        <v>603.17999999999995</v>
      </c>
    </row>
    <row r="187" spans="1:9" ht="15.75" thickBot="1" x14ac:dyDescent="0.3">
      <c r="A187" s="371"/>
      <c r="B187" s="267"/>
      <c r="C187" s="374"/>
      <c r="D187" s="267"/>
      <c r="E187" s="374"/>
      <c r="F187" s="276"/>
      <c r="G187" s="111" t="s">
        <v>39</v>
      </c>
      <c r="H187" s="61">
        <v>1634</v>
      </c>
      <c r="I187" s="112">
        <v>720.45</v>
      </c>
    </row>
    <row r="188" spans="1:9" ht="16.5" thickTop="1" thickBot="1" x14ac:dyDescent="0.3">
      <c r="A188" s="371"/>
      <c r="B188" s="267"/>
      <c r="C188" s="374"/>
      <c r="D188" s="267"/>
      <c r="E188" s="376"/>
      <c r="F188" s="276"/>
      <c r="G188" s="79" t="s">
        <v>38</v>
      </c>
      <c r="H188" s="115">
        <v>25288</v>
      </c>
      <c r="I188" s="114">
        <v>8371.18</v>
      </c>
    </row>
    <row r="189" spans="1:9" ht="15" customHeight="1" thickTop="1" thickBot="1" x14ac:dyDescent="0.3">
      <c r="A189" s="371"/>
      <c r="B189" s="267"/>
      <c r="C189" s="375"/>
      <c r="D189" s="267"/>
      <c r="E189" s="377" t="s">
        <v>38</v>
      </c>
      <c r="F189" s="377"/>
      <c r="G189" s="377"/>
      <c r="H189" s="115">
        <v>25288</v>
      </c>
      <c r="I189" s="114">
        <v>8371.18</v>
      </c>
    </row>
    <row r="190" spans="1:9" ht="15" customHeight="1" thickTop="1" thickBot="1" x14ac:dyDescent="0.3">
      <c r="A190" s="372"/>
      <c r="B190" s="267"/>
      <c r="C190" s="378" t="s">
        <v>38</v>
      </c>
      <c r="D190" s="378"/>
      <c r="E190" s="378"/>
      <c r="F190" s="378"/>
      <c r="G190" s="378"/>
      <c r="H190" s="116">
        <v>25288</v>
      </c>
      <c r="I190" s="117">
        <v>8371.18</v>
      </c>
    </row>
    <row r="191" spans="1:9" ht="15" customHeight="1" thickTop="1" x14ac:dyDescent="0.25">
      <c r="A191" s="370" t="s">
        <v>37</v>
      </c>
      <c r="B191" s="267"/>
      <c r="C191" s="373" t="s">
        <v>37</v>
      </c>
      <c r="D191" s="267"/>
      <c r="E191" s="373" t="s">
        <v>37</v>
      </c>
      <c r="F191" s="276"/>
      <c r="G191" s="111" t="s">
        <v>36</v>
      </c>
      <c r="H191" s="61">
        <v>1520</v>
      </c>
      <c r="I191" s="112">
        <v>191.78</v>
      </c>
    </row>
    <row r="192" spans="1:9" ht="15.75" thickBot="1" x14ac:dyDescent="0.3">
      <c r="A192" s="371"/>
      <c r="B192" s="267"/>
      <c r="C192" s="374"/>
      <c r="D192" s="267"/>
      <c r="E192" s="374"/>
      <c r="F192" s="276"/>
      <c r="G192" s="111" t="s">
        <v>35</v>
      </c>
      <c r="H192" s="61">
        <v>390</v>
      </c>
      <c r="I192" s="112">
        <v>194.19</v>
      </c>
    </row>
    <row r="193" spans="1:9" ht="16.5" thickTop="1" thickBot="1" x14ac:dyDescent="0.3">
      <c r="A193" s="371"/>
      <c r="B193" s="267"/>
      <c r="C193" s="374"/>
      <c r="D193" s="267"/>
      <c r="E193" s="376"/>
      <c r="F193" s="276"/>
      <c r="G193" s="79" t="s">
        <v>34</v>
      </c>
      <c r="H193" s="115">
        <v>1900</v>
      </c>
      <c r="I193" s="114">
        <v>385.97</v>
      </c>
    </row>
    <row r="194" spans="1:9" ht="15" customHeight="1" thickTop="1" thickBot="1" x14ac:dyDescent="0.3">
      <c r="A194" s="371"/>
      <c r="B194" s="267"/>
      <c r="C194" s="375"/>
      <c r="D194" s="267"/>
      <c r="E194" s="377" t="s">
        <v>34</v>
      </c>
      <c r="F194" s="377"/>
      <c r="G194" s="377"/>
      <c r="H194" s="115">
        <v>1900</v>
      </c>
      <c r="I194" s="114">
        <v>385.97</v>
      </c>
    </row>
    <row r="195" spans="1:9" ht="15" customHeight="1" thickTop="1" thickBot="1" x14ac:dyDescent="0.3">
      <c r="A195" s="384"/>
      <c r="B195" s="267"/>
      <c r="C195" s="385" t="s">
        <v>34</v>
      </c>
      <c r="D195" s="385"/>
      <c r="E195" s="385"/>
      <c r="F195" s="385"/>
      <c r="G195" s="385"/>
      <c r="H195" s="115">
        <v>1900</v>
      </c>
      <c r="I195" s="114">
        <v>385.97</v>
      </c>
    </row>
    <row r="196" spans="1:9" ht="15.75" thickTop="1" x14ac:dyDescent="0.25">
      <c r="A196" s="377" t="s">
        <v>33</v>
      </c>
      <c r="B196" s="377"/>
      <c r="C196" s="377"/>
      <c r="D196" s="377"/>
      <c r="E196" s="377"/>
      <c r="F196" s="377"/>
      <c r="G196" s="377"/>
      <c r="H196" s="114"/>
      <c r="I196" s="118">
        <f>+I195+I190+I181+I160</f>
        <v>3675948.61</v>
      </c>
    </row>
  </sheetData>
  <sheetProtection password="C43B" sheet="1" objects="1" scenarios="1"/>
  <mergeCells count="56">
    <mergeCell ref="C100:C130"/>
    <mergeCell ref="A100:A130"/>
    <mergeCell ref="A161:A181"/>
    <mergeCell ref="C161:C180"/>
    <mergeCell ref="C67:C78"/>
    <mergeCell ref="A67:A99"/>
    <mergeCell ref="C79:C99"/>
    <mergeCell ref="E3:E4"/>
    <mergeCell ref="G3:G4"/>
    <mergeCell ref="E33:E46"/>
    <mergeCell ref="A3:A4"/>
    <mergeCell ref="C3:C4"/>
    <mergeCell ref="C5:C32"/>
    <mergeCell ref="C33:C66"/>
    <mergeCell ref="A5:A32"/>
    <mergeCell ref="A33:A66"/>
    <mergeCell ref="E47:E48"/>
    <mergeCell ref="E49:E50"/>
    <mergeCell ref="E79:E89"/>
    <mergeCell ref="E151:E152"/>
    <mergeCell ref="E90:E91"/>
    <mergeCell ref="E92:E99"/>
    <mergeCell ref="E100:E130"/>
    <mergeCell ref="E131:E143"/>
    <mergeCell ref="A196:G196"/>
    <mergeCell ref="A131:A160"/>
    <mergeCell ref="E5:E10"/>
    <mergeCell ref="E11:E19"/>
    <mergeCell ref="E20:E32"/>
    <mergeCell ref="C131:C159"/>
    <mergeCell ref="A191:A195"/>
    <mergeCell ref="C191:C194"/>
    <mergeCell ref="E191:E193"/>
    <mergeCell ref="E194:G194"/>
    <mergeCell ref="C195:G195"/>
    <mergeCell ref="E153:E158"/>
    <mergeCell ref="E180:G180"/>
    <mergeCell ref="E144:E150"/>
    <mergeCell ref="E59:E60"/>
    <mergeCell ref="E61:E64"/>
    <mergeCell ref="A1:I1"/>
    <mergeCell ref="A182:A190"/>
    <mergeCell ref="C182:C189"/>
    <mergeCell ref="E182:E188"/>
    <mergeCell ref="E189:G189"/>
    <mergeCell ref="C190:G190"/>
    <mergeCell ref="E159:G159"/>
    <mergeCell ref="C160:G160"/>
    <mergeCell ref="C181:G181"/>
    <mergeCell ref="E65:E66"/>
    <mergeCell ref="E78:G78"/>
    <mergeCell ref="E161:E175"/>
    <mergeCell ref="E176:E179"/>
    <mergeCell ref="H3:I3"/>
    <mergeCell ref="E67:E74"/>
    <mergeCell ref="E51:E58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60" max="16383" man="1"/>
    <brk id="181" max="16383" man="1"/>
  </rowBreaks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pageSetUpPr fitToPage="1"/>
  </sheetPr>
  <dimension ref="A1:I196"/>
  <sheetViews>
    <sheetView showGridLines="0" zoomScale="90" zoomScaleNormal="90" workbookViewId="0">
      <pane xSplit="5" ySplit="4" topLeftCell="F5" activePane="bottomRight" state="frozen"/>
      <selection pane="topRight" activeCell="K1" sqref="K1"/>
      <selection pane="bottomLeft" activeCell="A5" sqref="A5"/>
      <selection pane="bottomRight" sqref="A1:I1"/>
    </sheetView>
  </sheetViews>
  <sheetFormatPr defaultRowHeight="15" x14ac:dyDescent="0.25"/>
  <cols>
    <col min="1" max="1" width="18.125" style="122" customWidth="1"/>
    <col min="2" max="2" width="0.5" style="108" customWidth="1"/>
    <col min="3" max="3" width="18.125" style="108" customWidth="1"/>
    <col min="4" max="4" width="0.5" style="108" customWidth="1"/>
    <col min="5" max="5" width="26.875" style="108" customWidth="1"/>
    <col min="6" max="6" width="0.5" style="108" customWidth="1"/>
    <col min="7" max="7" width="55" style="108" customWidth="1"/>
    <col min="8" max="9" width="14.625" style="108" customWidth="1"/>
    <col min="10" max="16384" width="9" style="108"/>
  </cols>
  <sheetData>
    <row r="1" spans="1:9" x14ac:dyDescent="0.25">
      <c r="A1" s="351" t="s">
        <v>633</v>
      </c>
      <c r="B1" s="351"/>
      <c r="C1" s="351"/>
      <c r="D1" s="351"/>
      <c r="E1" s="351"/>
      <c r="F1" s="351"/>
      <c r="G1" s="351"/>
      <c r="H1" s="351"/>
      <c r="I1" s="351"/>
    </row>
    <row r="2" spans="1:9" x14ac:dyDescent="0.25">
      <c r="A2" s="109" t="s">
        <v>295</v>
      </c>
      <c r="B2" s="107"/>
      <c r="C2" s="107"/>
      <c r="D2" s="107"/>
      <c r="E2" s="107"/>
      <c r="F2" s="107"/>
      <c r="G2" s="107"/>
      <c r="H2" s="107"/>
    </row>
    <row r="3" spans="1:9" x14ac:dyDescent="0.25">
      <c r="A3" s="388" t="s">
        <v>226</v>
      </c>
      <c r="B3" s="269"/>
      <c r="C3" s="386" t="s">
        <v>225</v>
      </c>
      <c r="D3" s="271"/>
      <c r="E3" s="386" t="s">
        <v>224</v>
      </c>
      <c r="F3" s="275"/>
      <c r="G3" s="388" t="s">
        <v>223</v>
      </c>
      <c r="H3" s="382">
        <v>2018</v>
      </c>
      <c r="I3" s="383"/>
    </row>
    <row r="4" spans="1:9" x14ac:dyDescent="0.25">
      <c r="A4" s="390"/>
      <c r="B4" s="270"/>
      <c r="C4" s="387"/>
      <c r="D4" s="272"/>
      <c r="E4" s="387"/>
      <c r="F4" s="277"/>
      <c r="G4" s="389"/>
      <c r="H4" s="49" t="s">
        <v>222</v>
      </c>
      <c r="I4" s="110" t="s">
        <v>221</v>
      </c>
    </row>
    <row r="5" spans="1:9" ht="15" customHeight="1" x14ac:dyDescent="0.25">
      <c r="A5" s="370" t="s">
        <v>99</v>
      </c>
      <c r="B5" s="270"/>
      <c r="C5" s="379" t="s">
        <v>177</v>
      </c>
      <c r="D5" s="272"/>
      <c r="E5" s="379" t="s">
        <v>220</v>
      </c>
      <c r="F5" s="277"/>
      <c r="G5" s="111" t="s">
        <v>219</v>
      </c>
      <c r="H5" s="61">
        <v>55</v>
      </c>
      <c r="I5" s="112">
        <v>2.69</v>
      </c>
    </row>
    <row r="6" spans="1:9" x14ac:dyDescent="0.25">
      <c r="A6" s="371"/>
      <c r="B6" s="273"/>
      <c r="C6" s="374"/>
      <c r="D6" s="273"/>
      <c r="E6" s="374"/>
      <c r="F6" s="277"/>
      <c r="G6" s="111" t="s">
        <v>218</v>
      </c>
      <c r="H6" s="61">
        <v>149</v>
      </c>
      <c r="I6" s="112">
        <v>24.01</v>
      </c>
    </row>
    <row r="7" spans="1:9" x14ac:dyDescent="0.25">
      <c r="A7" s="371"/>
      <c r="B7" s="273"/>
      <c r="C7" s="374"/>
      <c r="D7" s="273"/>
      <c r="E7" s="374"/>
      <c r="F7" s="277"/>
      <c r="G7" s="111" t="s">
        <v>217</v>
      </c>
      <c r="H7" s="61">
        <v>0</v>
      </c>
      <c r="I7" s="112">
        <v>0</v>
      </c>
    </row>
    <row r="8" spans="1:9" x14ac:dyDescent="0.25">
      <c r="A8" s="371"/>
      <c r="B8" s="273"/>
      <c r="C8" s="374"/>
      <c r="D8" s="273"/>
      <c r="E8" s="374"/>
      <c r="F8" s="277"/>
      <c r="G8" s="111" t="s">
        <v>216</v>
      </c>
      <c r="H8" s="61">
        <v>53</v>
      </c>
      <c r="I8" s="112">
        <v>7.33</v>
      </c>
    </row>
    <row r="9" spans="1:9" ht="15.75" thickBot="1" x14ac:dyDescent="0.3">
      <c r="A9" s="371"/>
      <c r="B9" s="273"/>
      <c r="C9" s="374"/>
      <c r="D9" s="273"/>
      <c r="E9" s="374"/>
      <c r="F9" s="277"/>
      <c r="G9" s="111" t="s">
        <v>215</v>
      </c>
      <c r="H9" s="61">
        <v>38</v>
      </c>
      <c r="I9" s="112">
        <v>4.0999999999999996</v>
      </c>
    </row>
    <row r="10" spans="1:9" ht="15" customHeight="1" thickTop="1" x14ac:dyDescent="0.25">
      <c r="A10" s="371"/>
      <c r="B10" s="273"/>
      <c r="C10" s="374"/>
      <c r="D10" s="273"/>
      <c r="E10" s="381"/>
      <c r="F10" s="276"/>
      <c r="G10" s="79" t="s">
        <v>214</v>
      </c>
      <c r="H10" s="113">
        <v>282</v>
      </c>
      <c r="I10" s="114">
        <v>38.130000000000003</v>
      </c>
    </row>
    <row r="11" spans="1:9" x14ac:dyDescent="0.25">
      <c r="A11" s="371"/>
      <c r="B11" s="273"/>
      <c r="C11" s="374"/>
      <c r="D11" s="267"/>
      <c r="E11" s="379" t="s">
        <v>213</v>
      </c>
      <c r="F11" s="276"/>
      <c r="G11" s="111" t="s">
        <v>212</v>
      </c>
      <c r="H11" s="61">
        <v>0</v>
      </c>
      <c r="I11" s="112">
        <v>0</v>
      </c>
    </row>
    <row r="12" spans="1:9" x14ac:dyDescent="0.25">
      <c r="A12" s="371"/>
      <c r="B12" s="273"/>
      <c r="C12" s="374"/>
      <c r="D12" s="267"/>
      <c r="E12" s="374"/>
      <c r="F12" s="276"/>
      <c r="G12" s="111" t="s">
        <v>211</v>
      </c>
      <c r="H12" s="61">
        <v>0</v>
      </c>
      <c r="I12" s="112">
        <v>0</v>
      </c>
    </row>
    <row r="13" spans="1:9" x14ac:dyDescent="0.25">
      <c r="A13" s="371"/>
      <c r="B13" s="273"/>
      <c r="C13" s="374"/>
      <c r="D13" s="267"/>
      <c r="E13" s="374"/>
      <c r="F13" s="276"/>
      <c r="G13" s="111" t="s">
        <v>210</v>
      </c>
      <c r="H13" s="61">
        <v>0</v>
      </c>
      <c r="I13" s="112">
        <v>0</v>
      </c>
    </row>
    <row r="14" spans="1:9" ht="15" customHeight="1" x14ac:dyDescent="0.25">
      <c r="A14" s="371"/>
      <c r="B14" s="273"/>
      <c r="C14" s="374"/>
      <c r="D14" s="267"/>
      <c r="E14" s="374"/>
      <c r="F14" s="276"/>
      <c r="G14" s="111" t="s">
        <v>209</v>
      </c>
      <c r="H14" s="61">
        <v>180</v>
      </c>
      <c r="I14" s="112">
        <v>78.98</v>
      </c>
    </row>
    <row r="15" spans="1:9" x14ac:dyDescent="0.25">
      <c r="A15" s="371"/>
      <c r="B15" s="273"/>
      <c r="C15" s="374"/>
      <c r="D15" s="267"/>
      <c r="E15" s="374"/>
      <c r="F15" s="276"/>
      <c r="G15" s="111" t="s">
        <v>208</v>
      </c>
      <c r="H15" s="61">
        <v>23</v>
      </c>
      <c r="I15" s="112">
        <v>5.64</v>
      </c>
    </row>
    <row r="16" spans="1:9" x14ac:dyDescent="0.25">
      <c r="A16" s="371"/>
      <c r="B16" s="273"/>
      <c r="C16" s="374"/>
      <c r="D16" s="267"/>
      <c r="E16" s="374"/>
      <c r="F16" s="276"/>
      <c r="G16" s="111" t="s">
        <v>207</v>
      </c>
      <c r="H16" s="61">
        <v>0</v>
      </c>
      <c r="I16" s="112">
        <v>0</v>
      </c>
    </row>
    <row r="17" spans="1:9" x14ac:dyDescent="0.25">
      <c r="A17" s="371"/>
      <c r="B17" s="273"/>
      <c r="C17" s="374"/>
      <c r="D17" s="267"/>
      <c r="E17" s="374"/>
      <c r="F17" s="276"/>
      <c r="G17" s="111" t="s">
        <v>206</v>
      </c>
      <c r="H17" s="61">
        <v>1</v>
      </c>
      <c r="I17" s="112">
        <v>7.0000000000000007E-2</v>
      </c>
    </row>
    <row r="18" spans="1:9" ht="15.75" thickBot="1" x14ac:dyDescent="0.3">
      <c r="A18" s="371"/>
      <c r="B18" s="273"/>
      <c r="C18" s="374"/>
      <c r="D18" s="267"/>
      <c r="E18" s="374"/>
      <c r="F18" s="276"/>
      <c r="G18" s="111" t="s">
        <v>205</v>
      </c>
      <c r="H18" s="61">
        <v>10</v>
      </c>
      <c r="I18" s="112">
        <v>0.98</v>
      </c>
    </row>
    <row r="19" spans="1:9" ht="15.75" thickTop="1" x14ac:dyDescent="0.25">
      <c r="A19" s="371"/>
      <c r="B19" s="273"/>
      <c r="C19" s="374"/>
      <c r="D19" s="267"/>
      <c r="E19" s="381"/>
      <c r="F19" s="276"/>
      <c r="G19" s="79" t="s">
        <v>204</v>
      </c>
      <c r="H19" s="113">
        <v>206</v>
      </c>
      <c r="I19" s="114">
        <v>85.67</v>
      </c>
    </row>
    <row r="20" spans="1:9" x14ac:dyDescent="0.25">
      <c r="A20" s="371"/>
      <c r="B20" s="273"/>
      <c r="C20" s="374"/>
      <c r="D20" s="267"/>
      <c r="E20" s="379" t="s">
        <v>203</v>
      </c>
      <c r="F20" s="276"/>
      <c r="G20" s="111" t="s">
        <v>202</v>
      </c>
      <c r="H20" s="61">
        <v>78</v>
      </c>
      <c r="I20" s="112">
        <v>7.7</v>
      </c>
    </row>
    <row r="21" spans="1:9" x14ac:dyDescent="0.25">
      <c r="A21" s="371"/>
      <c r="B21" s="273"/>
      <c r="C21" s="374"/>
      <c r="D21" s="267"/>
      <c r="E21" s="374"/>
      <c r="F21" s="276"/>
      <c r="G21" s="111" t="s">
        <v>201</v>
      </c>
      <c r="H21" s="61">
        <v>157</v>
      </c>
      <c r="I21" s="112">
        <v>22.34</v>
      </c>
    </row>
    <row r="22" spans="1:9" x14ac:dyDescent="0.25">
      <c r="A22" s="371"/>
      <c r="B22" s="273"/>
      <c r="C22" s="374"/>
      <c r="D22" s="267"/>
      <c r="E22" s="374"/>
      <c r="F22" s="276"/>
      <c r="G22" s="111" t="s">
        <v>200</v>
      </c>
      <c r="H22" s="61">
        <v>2</v>
      </c>
      <c r="I22" s="112">
        <v>0.04</v>
      </c>
    </row>
    <row r="23" spans="1:9" x14ac:dyDescent="0.25">
      <c r="A23" s="371"/>
      <c r="B23" s="273"/>
      <c r="C23" s="374"/>
      <c r="D23" s="267"/>
      <c r="E23" s="374"/>
      <c r="F23" s="276"/>
      <c r="G23" s="111" t="s">
        <v>199</v>
      </c>
      <c r="H23" s="61">
        <v>39</v>
      </c>
      <c r="I23" s="112">
        <v>2.4700000000000002</v>
      </c>
    </row>
    <row r="24" spans="1:9" x14ac:dyDescent="0.25">
      <c r="A24" s="371"/>
      <c r="B24" s="273"/>
      <c r="C24" s="374"/>
      <c r="D24" s="267"/>
      <c r="E24" s="374"/>
      <c r="F24" s="276"/>
      <c r="G24" s="111" t="s">
        <v>198</v>
      </c>
      <c r="H24" s="61">
        <v>6</v>
      </c>
      <c r="I24" s="112">
        <v>0.8</v>
      </c>
    </row>
    <row r="25" spans="1:9" x14ac:dyDescent="0.25">
      <c r="A25" s="371"/>
      <c r="B25" s="273"/>
      <c r="C25" s="374"/>
      <c r="D25" s="267"/>
      <c r="E25" s="374"/>
      <c r="F25" s="276"/>
      <c r="G25" s="111" t="s">
        <v>197</v>
      </c>
      <c r="H25" s="61">
        <v>320</v>
      </c>
      <c r="I25" s="112">
        <v>49.13</v>
      </c>
    </row>
    <row r="26" spans="1:9" ht="15" customHeight="1" x14ac:dyDescent="0.25">
      <c r="A26" s="371"/>
      <c r="B26" s="273"/>
      <c r="C26" s="374"/>
      <c r="D26" s="267"/>
      <c r="E26" s="374"/>
      <c r="F26" s="276"/>
      <c r="G26" s="111" t="s">
        <v>196</v>
      </c>
      <c r="H26" s="61">
        <v>1</v>
      </c>
      <c r="I26" s="112">
        <v>0.2</v>
      </c>
    </row>
    <row r="27" spans="1:9" x14ac:dyDescent="0.25">
      <c r="A27" s="371"/>
      <c r="B27" s="273"/>
      <c r="C27" s="374"/>
      <c r="D27" s="267"/>
      <c r="E27" s="374"/>
      <c r="F27" s="276"/>
      <c r="G27" s="111" t="s">
        <v>195</v>
      </c>
      <c r="H27" s="61">
        <v>9</v>
      </c>
      <c r="I27" s="112">
        <v>0.45</v>
      </c>
    </row>
    <row r="28" spans="1:9" x14ac:dyDescent="0.25">
      <c r="A28" s="371"/>
      <c r="B28" s="273"/>
      <c r="C28" s="374"/>
      <c r="D28" s="267"/>
      <c r="E28" s="374"/>
      <c r="F28" s="276"/>
      <c r="G28" s="111" t="s">
        <v>194</v>
      </c>
      <c r="H28" s="61">
        <v>16</v>
      </c>
      <c r="I28" s="112">
        <v>1.95</v>
      </c>
    </row>
    <row r="29" spans="1:9" x14ac:dyDescent="0.25">
      <c r="A29" s="371"/>
      <c r="B29" s="273"/>
      <c r="C29" s="374"/>
      <c r="D29" s="267"/>
      <c r="E29" s="374"/>
      <c r="F29" s="276"/>
      <c r="G29" s="111" t="s">
        <v>193</v>
      </c>
      <c r="H29" s="61">
        <v>4</v>
      </c>
      <c r="I29" s="112">
        <v>0.11</v>
      </c>
    </row>
    <row r="30" spans="1:9" x14ac:dyDescent="0.25">
      <c r="A30" s="371"/>
      <c r="B30" s="273"/>
      <c r="C30" s="374"/>
      <c r="D30" s="267"/>
      <c r="E30" s="374"/>
      <c r="F30" s="276"/>
      <c r="G30" s="111" t="s">
        <v>492</v>
      </c>
      <c r="H30" s="61">
        <v>122</v>
      </c>
      <c r="I30" s="112">
        <v>23.06</v>
      </c>
    </row>
    <row r="31" spans="1:9" ht="15.75" thickBot="1" x14ac:dyDescent="0.3">
      <c r="A31" s="371"/>
      <c r="B31" s="273"/>
      <c r="C31" s="374"/>
      <c r="D31" s="267"/>
      <c r="E31" s="374"/>
      <c r="F31" s="276"/>
      <c r="G31" s="111" t="s">
        <v>192</v>
      </c>
      <c r="H31" s="61">
        <v>253</v>
      </c>
      <c r="I31" s="112">
        <v>35.03</v>
      </c>
    </row>
    <row r="32" spans="1:9" ht="15.75" thickTop="1" x14ac:dyDescent="0.25">
      <c r="A32" s="371"/>
      <c r="B32" s="273"/>
      <c r="C32" s="374"/>
      <c r="D32" s="267"/>
      <c r="E32" s="381"/>
      <c r="F32" s="276"/>
      <c r="G32" s="79" t="s">
        <v>191</v>
      </c>
      <c r="H32" s="113">
        <v>906</v>
      </c>
      <c r="I32" s="114">
        <v>143.28</v>
      </c>
    </row>
    <row r="33" spans="1:9" x14ac:dyDescent="0.25">
      <c r="A33" s="371" t="s">
        <v>99</v>
      </c>
      <c r="B33" s="273"/>
      <c r="C33" s="374" t="s">
        <v>177</v>
      </c>
      <c r="D33" s="267"/>
      <c r="E33" s="379" t="s">
        <v>190</v>
      </c>
      <c r="F33" s="276"/>
      <c r="G33" s="111" t="s">
        <v>189</v>
      </c>
      <c r="H33" s="61">
        <v>54</v>
      </c>
      <c r="I33" s="112">
        <v>3.36</v>
      </c>
    </row>
    <row r="34" spans="1:9" x14ac:dyDescent="0.25">
      <c r="A34" s="371"/>
      <c r="B34" s="273"/>
      <c r="C34" s="374"/>
      <c r="D34" s="267"/>
      <c r="E34" s="374"/>
      <c r="F34" s="276"/>
      <c r="G34" s="111" t="s">
        <v>493</v>
      </c>
      <c r="H34" s="61">
        <v>0</v>
      </c>
      <c r="I34" s="112">
        <v>0</v>
      </c>
    </row>
    <row r="35" spans="1:9" x14ac:dyDescent="0.25">
      <c r="A35" s="371"/>
      <c r="B35" s="273"/>
      <c r="C35" s="374"/>
      <c r="D35" s="267"/>
      <c r="E35" s="374"/>
      <c r="F35" s="276"/>
      <c r="G35" s="111" t="s">
        <v>188</v>
      </c>
      <c r="H35" s="61">
        <v>202</v>
      </c>
      <c r="I35" s="112">
        <v>20.59</v>
      </c>
    </row>
    <row r="36" spans="1:9" ht="15" customHeight="1" x14ac:dyDescent="0.25">
      <c r="A36" s="371"/>
      <c r="B36" s="273"/>
      <c r="C36" s="374"/>
      <c r="D36" s="267"/>
      <c r="E36" s="374"/>
      <c r="F36" s="276"/>
      <c r="G36" s="111" t="s">
        <v>187</v>
      </c>
      <c r="H36" s="61">
        <v>3085</v>
      </c>
      <c r="I36" s="112">
        <v>657</v>
      </c>
    </row>
    <row r="37" spans="1:9" x14ac:dyDescent="0.25">
      <c r="A37" s="371"/>
      <c r="B37" s="273"/>
      <c r="C37" s="374"/>
      <c r="D37" s="267"/>
      <c r="E37" s="374"/>
      <c r="F37" s="276"/>
      <c r="G37" s="111" t="s">
        <v>186</v>
      </c>
      <c r="H37" s="61">
        <v>3</v>
      </c>
      <c r="I37" s="112">
        <v>0.3</v>
      </c>
    </row>
    <row r="38" spans="1:9" ht="15.75" customHeight="1" x14ac:dyDescent="0.25">
      <c r="A38" s="371"/>
      <c r="B38" s="273"/>
      <c r="C38" s="374"/>
      <c r="D38" s="267"/>
      <c r="E38" s="374"/>
      <c r="F38" s="276"/>
      <c r="G38" s="111" t="s">
        <v>185</v>
      </c>
      <c r="H38" s="61">
        <v>10</v>
      </c>
      <c r="I38" s="112">
        <v>1.29</v>
      </c>
    </row>
    <row r="39" spans="1:9" ht="15.75" customHeight="1" x14ac:dyDescent="0.25">
      <c r="A39" s="371"/>
      <c r="B39" s="273"/>
      <c r="C39" s="374"/>
      <c r="D39" s="267"/>
      <c r="E39" s="374"/>
      <c r="F39" s="276"/>
      <c r="G39" s="111" t="s">
        <v>556</v>
      </c>
      <c r="H39" s="61">
        <v>0</v>
      </c>
      <c r="I39" s="112">
        <v>0</v>
      </c>
    </row>
    <row r="40" spans="1:9" x14ac:dyDescent="0.25">
      <c r="A40" s="371"/>
      <c r="B40" s="273"/>
      <c r="C40" s="374"/>
      <c r="D40" s="267"/>
      <c r="E40" s="374"/>
      <c r="F40" s="276"/>
      <c r="G40" s="111" t="s">
        <v>184</v>
      </c>
      <c r="H40" s="61">
        <v>22</v>
      </c>
      <c r="I40" s="112">
        <v>4.12</v>
      </c>
    </row>
    <row r="41" spans="1:9" x14ac:dyDescent="0.25">
      <c r="A41" s="371"/>
      <c r="B41" s="273"/>
      <c r="C41" s="374"/>
      <c r="D41" s="267"/>
      <c r="E41" s="374"/>
      <c r="F41" s="276"/>
      <c r="G41" s="111" t="s">
        <v>557</v>
      </c>
      <c r="H41" s="61">
        <v>41</v>
      </c>
      <c r="I41" s="112">
        <v>6.5</v>
      </c>
    </row>
    <row r="42" spans="1:9" ht="15" customHeight="1" x14ac:dyDescent="0.25">
      <c r="A42" s="371"/>
      <c r="B42" s="273"/>
      <c r="C42" s="374"/>
      <c r="D42" s="267"/>
      <c r="E42" s="374"/>
      <c r="F42" s="276"/>
      <c r="G42" s="111" t="s">
        <v>432</v>
      </c>
      <c r="H42" s="61">
        <v>41</v>
      </c>
      <c r="I42" s="112">
        <v>6.5</v>
      </c>
    </row>
    <row r="43" spans="1:9" x14ac:dyDescent="0.25">
      <c r="A43" s="371"/>
      <c r="B43" s="273"/>
      <c r="C43" s="374"/>
      <c r="D43" s="267"/>
      <c r="E43" s="374"/>
      <c r="F43" s="276"/>
      <c r="G43" s="111" t="s">
        <v>433</v>
      </c>
      <c r="H43" s="61">
        <v>8</v>
      </c>
      <c r="I43" s="112">
        <v>1.3</v>
      </c>
    </row>
    <row r="44" spans="1:9" x14ac:dyDescent="0.25">
      <c r="A44" s="371"/>
      <c r="B44" s="273"/>
      <c r="C44" s="374"/>
      <c r="D44" s="267"/>
      <c r="E44" s="374"/>
      <c r="F44" s="276"/>
      <c r="G44" s="111" t="s">
        <v>183</v>
      </c>
      <c r="H44" s="61">
        <v>3</v>
      </c>
      <c r="I44" s="112">
        <v>0.13</v>
      </c>
    </row>
    <row r="45" spans="1:9" ht="15.75" thickBot="1" x14ac:dyDescent="0.3">
      <c r="A45" s="371"/>
      <c r="B45" s="273"/>
      <c r="C45" s="374"/>
      <c r="D45" s="267"/>
      <c r="E45" s="374"/>
      <c r="F45" s="276"/>
      <c r="G45" s="111" t="s">
        <v>182</v>
      </c>
      <c r="H45" s="61">
        <v>2762</v>
      </c>
      <c r="I45" s="112">
        <v>298.39999999999998</v>
      </c>
    </row>
    <row r="46" spans="1:9" ht="15.75" thickTop="1" x14ac:dyDescent="0.25">
      <c r="A46" s="371"/>
      <c r="B46" s="273"/>
      <c r="C46" s="374"/>
      <c r="D46" s="267"/>
      <c r="E46" s="381"/>
      <c r="F46" s="276"/>
      <c r="G46" s="79" t="s">
        <v>181</v>
      </c>
      <c r="H46" s="113">
        <v>5700</v>
      </c>
      <c r="I46" s="114">
        <v>993.21</v>
      </c>
    </row>
    <row r="47" spans="1:9" ht="15" customHeight="1" thickBot="1" x14ac:dyDescent="0.3">
      <c r="A47" s="371"/>
      <c r="B47" s="273"/>
      <c r="C47" s="374"/>
      <c r="D47" s="267"/>
      <c r="E47" s="379" t="s">
        <v>180</v>
      </c>
      <c r="F47" s="276"/>
      <c r="G47" s="111" t="s">
        <v>179</v>
      </c>
      <c r="H47" s="61">
        <v>191</v>
      </c>
      <c r="I47" s="112">
        <v>27.02</v>
      </c>
    </row>
    <row r="48" spans="1:9" ht="15.75" thickTop="1" x14ac:dyDescent="0.25">
      <c r="A48" s="371"/>
      <c r="B48" s="273"/>
      <c r="C48" s="374"/>
      <c r="D48" s="267"/>
      <c r="E48" s="374"/>
      <c r="F48" s="276"/>
      <c r="G48" s="79" t="s">
        <v>178</v>
      </c>
      <c r="H48" s="113">
        <v>191</v>
      </c>
      <c r="I48" s="114">
        <v>27.02</v>
      </c>
    </row>
    <row r="49" spans="1:9" ht="15.75" thickBot="1" x14ac:dyDescent="0.3">
      <c r="A49" s="371"/>
      <c r="B49" s="273"/>
      <c r="C49" s="374"/>
      <c r="D49" s="267"/>
      <c r="E49" s="379" t="s">
        <v>176</v>
      </c>
      <c r="F49" s="276"/>
      <c r="G49" s="111" t="s">
        <v>175</v>
      </c>
      <c r="H49" s="61">
        <v>1</v>
      </c>
      <c r="I49" s="112">
        <v>0.02</v>
      </c>
    </row>
    <row r="50" spans="1:9" ht="15.75" thickTop="1" x14ac:dyDescent="0.25">
      <c r="A50" s="371"/>
      <c r="B50" s="273"/>
      <c r="C50" s="374"/>
      <c r="D50" s="267"/>
      <c r="E50" s="381"/>
      <c r="F50" s="276"/>
      <c r="G50" s="79" t="s">
        <v>174</v>
      </c>
      <c r="H50" s="113">
        <v>1</v>
      </c>
      <c r="I50" s="114">
        <v>0.02</v>
      </c>
    </row>
    <row r="51" spans="1:9" x14ac:dyDescent="0.25">
      <c r="A51" s="371"/>
      <c r="B51" s="273"/>
      <c r="C51" s="374"/>
      <c r="D51" s="267"/>
      <c r="E51" s="379" t="s">
        <v>173</v>
      </c>
      <c r="F51" s="276"/>
      <c r="G51" s="111" t="s">
        <v>172</v>
      </c>
      <c r="H51" s="61">
        <v>6</v>
      </c>
      <c r="I51" s="112">
        <v>0.49</v>
      </c>
    </row>
    <row r="52" spans="1:9" ht="15.75" customHeight="1" x14ac:dyDescent="0.25">
      <c r="A52" s="371"/>
      <c r="B52" s="273"/>
      <c r="C52" s="374"/>
      <c r="D52" s="267"/>
      <c r="E52" s="374"/>
      <c r="F52" s="276"/>
      <c r="G52" s="111" t="s">
        <v>171</v>
      </c>
      <c r="H52" s="61">
        <v>2</v>
      </c>
      <c r="I52" s="112">
        <v>0.65</v>
      </c>
    </row>
    <row r="53" spans="1:9" x14ac:dyDescent="0.25">
      <c r="A53" s="371"/>
      <c r="B53" s="273"/>
      <c r="C53" s="374"/>
      <c r="D53" s="267"/>
      <c r="E53" s="374"/>
      <c r="F53" s="276"/>
      <c r="G53" s="111" t="s">
        <v>170</v>
      </c>
      <c r="H53" s="61">
        <v>0</v>
      </c>
      <c r="I53" s="112">
        <v>0</v>
      </c>
    </row>
    <row r="54" spans="1:9" x14ac:dyDescent="0.25">
      <c r="A54" s="371"/>
      <c r="B54" s="273"/>
      <c r="C54" s="374"/>
      <c r="D54" s="267"/>
      <c r="E54" s="374"/>
      <c r="F54" s="276"/>
      <c r="G54" s="111" t="s">
        <v>169</v>
      </c>
      <c r="H54" s="61">
        <v>0</v>
      </c>
      <c r="I54" s="112">
        <v>0</v>
      </c>
    </row>
    <row r="55" spans="1:9" x14ac:dyDescent="0.25">
      <c r="A55" s="371"/>
      <c r="B55" s="273"/>
      <c r="C55" s="374"/>
      <c r="D55" s="267"/>
      <c r="E55" s="374"/>
      <c r="F55" s="276"/>
      <c r="G55" s="111" t="s">
        <v>168</v>
      </c>
      <c r="H55" s="61">
        <v>6</v>
      </c>
      <c r="I55" s="112">
        <v>1.55</v>
      </c>
    </row>
    <row r="56" spans="1:9" x14ac:dyDescent="0.25">
      <c r="A56" s="371"/>
      <c r="B56" s="273"/>
      <c r="C56" s="374"/>
      <c r="D56" s="267"/>
      <c r="E56" s="374"/>
      <c r="F56" s="276"/>
      <c r="G56" s="111" t="s">
        <v>167</v>
      </c>
      <c r="H56" s="61">
        <v>0</v>
      </c>
      <c r="I56" s="112">
        <v>0</v>
      </c>
    </row>
    <row r="57" spans="1:9" ht="15.75" thickBot="1" x14ac:dyDescent="0.3">
      <c r="A57" s="371"/>
      <c r="B57" s="273"/>
      <c r="C57" s="374"/>
      <c r="D57" s="267"/>
      <c r="E57" s="374"/>
      <c r="F57" s="276"/>
      <c r="G57" s="111" t="s">
        <v>166</v>
      </c>
      <c r="H57" s="61">
        <v>235</v>
      </c>
      <c r="I57" s="112">
        <v>21.1</v>
      </c>
    </row>
    <row r="58" spans="1:9" ht="15.75" thickTop="1" x14ac:dyDescent="0.25">
      <c r="A58" s="371"/>
      <c r="B58" s="273"/>
      <c r="C58" s="374"/>
      <c r="D58" s="267"/>
      <c r="E58" s="381"/>
      <c r="F58" s="276"/>
      <c r="G58" s="79" t="s">
        <v>165</v>
      </c>
      <c r="H58" s="113">
        <v>248</v>
      </c>
      <c r="I58" s="114">
        <v>23.79</v>
      </c>
    </row>
    <row r="59" spans="1:9" ht="15" customHeight="1" thickBot="1" x14ac:dyDescent="0.3">
      <c r="A59" s="371"/>
      <c r="B59" s="273"/>
      <c r="C59" s="374"/>
      <c r="D59" s="267"/>
      <c r="E59" s="379" t="s">
        <v>164</v>
      </c>
      <c r="F59" s="276"/>
      <c r="G59" s="111" t="s">
        <v>163</v>
      </c>
      <c r="H59" s="61">
        <v>0</v>
      </c>
      <c r="I59" s="112">
        <v>0</v>
      </c>
    </row>
    <row r="60" spans="1:9" ht="15.75" thickTop="1" x14ac:dyDescent="0.25">
      <c r="A60" s="371"/>
      <c r="B60" s="273"/>
      <c r="C60" s="374"/>
      <c r="D60" s="267"/>
      <c r="E60" s="381"/>
      <c r="F60" s="276"/>
      <c r="G60" s="79" t="s">
        <v>162</v>
      </c>
      <c r="H60" s="113">
        <v>0</v>
      </c>
      <c r="I60" s="114">
        <v>0</v>
      </c>
    </row>
    <row r="61" spans="1:9" x14ac:dyDescent="0.25">
      <c r="A61" s="371"/>
      <c r="B61" s="273"/>
      <c r="C61" s="374"/>
      <c r="D61" s="267"/>
      <c r="E61" s="379" t="s">
        <v>161</v>
      </c>
      <c r="F61" s="276"/>
      <c r="G61" s="111" t="s">
        <v>160</v>
      </c>
      <c r="H61" s="61">
        <v>135</v>
      </c>
      <c r="I61" s="112">
        <v>21.65</v>
      </c>
    </row>
    <row r="62" spans="1:9" x14ac:dyDescent="0.25">
      <c r="A62" s="371"/>
      <c r="B62" s="273"/>
      <c r="C62" s="374"/>
      <c r="D62" s="267"/>
      <c r="E62" s="374"/>
      <c r="F62" s="276"/>
      <c r="G62" s="111" t="s">
        <v>159</v>
      </c>
      <c r="H62" s="61">
        <v>0</v>
      </c>
      <c r="I62" s="112">
        <v>0</v>
      </c>
    </row>
    <row r="63" spans="1:9" ht="15.75" thickBot="1" x14ac:dyDescent="0.3">
      <c r="A63" s="371"/>
      <c r="B63" s="273"/>
      <c r="C63" s="374"/>
      <c r="D63" s="267"/>
      <c r="E63" s="374"/>
      <c r="F63" s="276"/>
      <c r="G63" s="111" t="s">
        <v>158</v>
      </c>
      <c r="H63" s="61">
        <v>241</v>
      </c>
      <c r="I63" s="112">
        <v>197.56</v>
      </c>
    </row>
    <row r="64" spans="1:9" ht="15.75" thickTop="1" x14ac:dyDescent="0.25">
      <c r="A64" s="371"/>
      <c r="B64" s="273"/>
      <c r="C64" s="374"/>
      <c r="D64" s="267"/>
      <c r="E64" s="381"/>
      <c r="F64" s="276"/>
      <c r="G64" s="79" t="s">
        <v>157</v>
      </c>
      <c r="H64" s="113">
        <v>360</v>
      </c>
      <c r="I64" s="114">
        <v>219.21</v>
      </c>
    </row>
    <row r="65" spans="1:9" ht="15.75" thickBot="1" x14ac:dyDescent="0.3">
      <c r="A65" s="371"/>
      <c r="B65" s="273"/>
      <c r="C65" s="374"/>
      <c r="D65" s="267"/>
      <c r="E65" s="379" t="s">
        <v>156</v>
      </c>
      <c r="F65" s="276"/>
      <c r="G65" s="111" t="s">
        <v>155</v>
      </c>
      <c r="H65" s="61">
        <v>3341</v>
      </c>
      <c r="I65" s="112">
        <v>579.13</v>
      </c>
    </row>
    <row r="66" spans="1:9" ht="15" customHeight="1" thickTop="1" thickBot="1" x14ac:dyDescent="0.3">
      <c r="A66" s="371"/>
      <c r="B66" s="273"/>
      <c r="C66" s="374"/>
      <c r="D66" s="267"/>
      <c r="E66" s="374"/>
      <c r="F66" s="276"/>
      <c r="G66" s="79" t="s">
        <v>154</v>
      </c>
      <c r="H66" s="115">
        <v>3341</v>
      </c>
      <c r="I66" s="114">
        <v>579.13</v>
      </c>
    </row>
    <row r="67" spans="1:9" ht="15.75" thickTop="1" x14ac:dyDescent="0.25">
      <c r="A67" s="371" t="s">
        <v>99</v>
      </c>
      <c r="B67" s="273"/>
      <c r="C67" s="374" t="s">
        <v>177</v>
      </c>
      <c r="D67" s="267"/>
      <c r="E67" s="379" t="s">
        <v>150</v>
      </c>
      <c r="F67" s="276"/>
      <c r="G67" s="111" t="s">
        <v>153</v>
      </c>
      <c r="H67" s="61">
        <v>796</v>
      </c>
      <c r="I67" s="112">
        <v>89.25</v>
      </c>
    </row>
    <row r="68" spans="1:9" x14ac:dyDescent="0.25">
      <c r="A68" s="371"/>
      <c r="B68" s="273"/>
      <c r="C68" s="374"/>
      <c r="D68" s="267"/>
      <c r="E68" s="374"/>
      <c r="F68" s="276"/>
      <c r="G68" s="111" t="s">
        <v>494</v>
      </c>
      <c r="H68" s="61">
        <v>1</v>
      </c>
      <c r="I68" s="112">
        <v>0.08</v>
      </c>
    </row>
    <row r="69" spans="1:9" x14ac:dyDescent="0.25">
      <c r="A69" s="371"/>
      <c r="B69" s="273"/>
      <c r="C69" s="374"/>
      <c r="D69" s="267"/>
      <c r="E69" s="374"/>
      <c r="F69" s="276"/>
      <c r="G69" s="111" t="s">
        <v>152</v>
      </c>
      <c r="H69" s="61">
        <v>0</v>
      </c>
      <c r="I69" s="112">
        <v>0</v>
      </c>
    </row>
    <row r="70" spans="1:9" ht="15" customHeight="1" x14ac:dyDescent="0.25">
      <c r="A70" s="371"/>
      <c r="B70" s="273"/>
      <c r="C70" s="374"/>
      <c r="D70" s="267"/>
      <c r="E70" s="374"/>
      <c r="F70" s="276"/>
      <c r="G70" s="111" t="s">
        <v>495</v>
      </c>
      <c r="H70" s="61">
        <v>0</v>
      </c>
      <c r="I70" s="112">
        <v>0</v>
      </c>
    </row>
    <row r="71" spans="1:9" x14ac:dyDescent="0.25">
      <c r="A71" s="371"/>
      <c r="B71" s="273"/>
      <c r="C71" s="374"/>
      <c r="D71" s="267"/>
      <c r="E71" s="374"/>
      <c r="F71" s="276"/>
      <c r="G71" s="111" t="s">
        <v>434</v>
      </c>
      <c r="H71" s="61">
        <v>11</v>
      </c>
      <c r="I71" s="112">
        <v>0.9</v>
      </c>
    </row>
    <row r="72" spans="1:9" x14ac:dyDescent="0.25">
      <c r="A72" s="371"/>
      <c r="B72" s="273"/>
      <c r="C72" s="374"/>
      <c r="D72" s="267"/>
      <c r="E72" s="374"/>
      <c r="F72" s="276"/>
      <c r="G72" s="111" t="s">
        <v>151</v>
      </c>
      <c r="H72" s="61">
        <v>3</v>
      </c>
      <c r="I72" s="112">
        <v>0.19</v>
      </c>
    </row>
    <row r="73" spans="1:9" ht="15.75" thickBot="1" x14ac:dyDescent="0.3">
      <c r="A73" s="371"/>
      <c r="B73" s="273"/>
      <c r="C73" s="374"/>
      <c r="D73" s="267"/>
      <c r="E73" s="374"/>
      <c r="F73" s="276"/>
      <c r="G73" s="111" t="s">
        <v>150</v>
      </c>
      <c r="H73" s="61">
        <v>74</v>
      </c>
      <c r="I73" s="112">
        <v>7.53</v>
      </c>
    </row>
    <row r="74" spans="1:9" ht="15.75" thickTop="1" x14ac:dyDescent="0.25">
      <c r="A74" s="371"/>
      <c r="B74" s="273"/>
      <c r="C74" s="374"/>
      <c r="D74" s="267"/>
      <c r="E74" s="374"/>
      <c r="F74" s="276"/>
      <c r="G74" s="79" t="s">
        <v>149</v>
      </c>
      <c r="H74" s="113">
        <v>878</v>
      </c>
      <c r="I74" s="114">
        <v>97.95</v>
      </c>
    </row>
    <row r="75" spans="1:9" x14ac:dyDescent="0.25">
      <c r="A75" s="371"/>
      <c r="B75" s="273"/>
      <c r="C75" s="374"/>
      <c r="D75" s="267"/>
      <c r="E75" s="291"/>
      <c r="F75" s="276"/>
      <c r="G75" s="111" t="s">
        <v>558</v>
      </c>
      <c r="H75" s="61">
        <v>0</v>
      </c>
      <c r="I75" s="112">
        <v>0</v>
      </c>
    </row>
    <row r="76" spans="1:9" x14ac:dyDescent="0.25">
      <c r="A76" s="371"/>
      <c r="B76" s="273"/>
      <c r="C76" s="374"/>
      <c r="D76" s="267"/>
      <c r="E76" s="290"/>
      <c r="F76" s="276"/>
      <c r="G76" s="111" t="s">
        <v>559</v>
      </c>
      <c r="H76" s="61">
        <v>0</v>
      </c>
      <c r="I76" s="112">
        <v>0</v>
      </c>
    </row>
    <row r="77" spans="1:9" ht="15.75" thickBot="1" x14ac:dyDescent="0.3">
      <c r="A77" s="371"/>
      <c r="B77" s="273"/>
      <c r="C77" s="374"/>
      <c r="D77" s="267"/>
      <c r="E77" s="309"/>
      <c r="F77" s="276"/>
      <c r="G77" s="111" t="s">
        <v>560</v>
      </c>
      <c r="H77" s="61">
        <v>0</v>
      </c>
      <c r="I77" s="112">
        <v>0</v>
      </c>
    </row>
    <row r="78" spans="1:9" ht="16.5" thickTop="1" thickBot="1" x14ac:dyDescent="0.3">
      <c r="A78" s="371"/>
      <c r="B78" s="273"/>
      <c r="C78" s="381"/>
      <c r="D78" s="267"/>
      <c r="E78" s="380" t="s">
        <v>148</v>
      </c>
      <c r="F78" s="380"/>
      <c r="G78" s="380"/>
      <c r="H78" s="116">
        <v>8942</v>
      </c>
      <c r="I78" s="117">
        <v>2207.41</v>
      </c>
    </row>
    <row r="79" spans="1:9" ht="15.75" thickTop="1" x14ac:dyDescent="0.25">
      <c r="A79" s="371"/>
      <c r="B79" s="267"/>
      <c r="C79" s="379" t="s">
        <v>98</v>
      </c>
      <c r="D79" s="267"/>
      <c r="E79" s="373" t="s">
        <v>147</v>
      </c>
      <c r="F79" s="276"/>
      <c r="G79" s="111" t="s">
        <v>24</v>
      </c>
      <c r="H79" s="61">
        <v>0</v>
      </c>
      <c r="I79" s="112">
        <v>0</v>
      </c>
    </row>
    <row r="80" spans="1:9" x14ac:dyDescent="0.25">
      <c r="A80" s="371"/>
      <c r="B80" s="267"/>
      <c r="C80" s="374"/>
      <c r="D80" s="267"/>
      <c r="E80" s="374"/>
      <c r="F80" s="276"/>
      <c r="G80" s="111" t="s">
        <v>146</v>
      </c>
      <c r="H80" s="61">
        <v>101</v>
      </c>
      <c r="I80" s="112">
        <v>9.17</v>
      </c>
    </row>
    <row r="81" spans="1:9" x14ac:dyDescent="0.25">
      <c r="A81" s="371"/>
      <c r="B81" s="267"/>
      <c r="C81" s="374"/>
      <c r="D81" s="267"/>
      <c r="E81" s="374"/>
      <c r="F81" s="276"/>
      <c r="G81" s="111" t="s">
        <v>145</v>
      </c>
      <c r="H81" s="61">
        <v>0</v>
      </c>
      <c r="I81" s="112">
        <v>0</v>
      </c>
    </row>
    <row r="82" spans="1:9" x14ac:dyDescent="0.25">
      <c r="A82" s="371"/>
      <c r="B82" s="267"/>
      <c r="C82" s="374"/>
      <c r="D82" s="267"/>
      <c r="E82" s="374"/>
      <c r="F82" s="276"/>
      <c r="G82" s="111" t="s">
        <v>144</v>
      </c>
      <c r="H82" s="61">
        <v>5</v>
      </c>
      <c r="I82" s="112">
        <v>4.5199999999999996</v>
      </c>
    </row>
    <row r="83" spans="1:9" x14ac:dyDescent="0.25">
      <c r="A83" s="371"/>
      <c r="B83" s="267"/>
      <c r="C83" s="374"/>
      <c r="D83" s="267"/>
      <c r="E83" s="374"/>
      <c r="F83" s="276"/>
      <c r="G83" s="111" t="s">
        <v>143</v>
      </c>
      <c r="H83" s="61">
        <v>19</v>
      </c>
      <c r="I83" s="112">
        <v>1.35</v>
      </c>
    </row>
    <row r="84" spans="1:9" x14ac:dyDescent="0.25">
      <c r="A84" s="371"/>
      <c r="B84" s="267"/>
      <c r="C84" s="374"/>
      <c r="D84" s="267"/>
      <c r="E84" s="374"/>
      <c r="F84" s="276"/>
      <c r="G84" s="111" t="s">
        <v>142</v>
      </c>
      <c r="H84" s="61">
        <v>1</v>
      </c>
      <c r="I84" s="112">
        <v>0.57999999999999996</v>
      </c>
    </row>
    <row r="85" spans="1:9" x14ac:dyDescent="0.25">
      <c r="A85" s="371"/>
      <c r="B85" s="267"/>
      <c r="C85" s="374"/>
      <c r="D85" s="267"/>
      <c r="E85" s="374"/>
      <c r="F85" s="276"/>
      <c r="G85" s="111" t="s">
        <v>141</v>
      </c>
      <c r="H85" s="61">
        <v>49</v>
      </c>
      <c r="I85" s="112">
        <v>7.42</v>
      </c>
    </row>
    <row r="86" spans="1:9" x14ac:dyDescent="0.25">
      <c r="A86" s="371"/>
      <c r="B86" s="267"/>
      <c r="C86" s="374"/>
      <c r="D86" s="267"/>
      <c r="E86" s="374"/>
      <c r="F86" s="276"/>
      <c r="G86" s="111" t="s">
        <v>561</v>
      </c>
      <c r="H86" s="61">
        <v>0</v>
      </c>
      <c r="I86" s="112">
        <v>0</v>
      </c>
    </row>
    <row r="87" spans="1:9" x14ac:dyDescent="0.25">
      <c r="A87" s="371"/>
      <c r="B87" s="267"/>
      <c r="C87" s="374"/>
      <c r="D87" s="267"/>
      <c r="E87" s="374"/>
      <c r="F87" s="276"/>
      <c r="G87" s="111" t="s">
        <v>140</v>
      </c>
      <c r="H87" s="61">
        <v>0</v>
      </c>
      <c r="I87" s="112">
        <v>0</v>
      </c>
    </row>
    <row r="88" spans="1:9" ht="15.75" thickBot="1" x14ac:dyDescent="0.3">
      <c r="A88" s="371"/>
      <c r="B88" s="267"/>
      <c r="C88" s="374"/>
      <c r="D88" s="267"/>
      <c r="E88" s="374"/>
      <c r="F88" s="276"/>
      <c r="G88" s="111" t="s">
        <v>139</v>
      </c>
      <c r="H88" s="61">
        <v>1</v>
      </c>
      <c r="I88" s="112">
        <v>0.03</v>
      </c>
    </row>
    <row r="89" spans="1:9" ht="15.75" thickTop="1" x14ac:dyDescent="0.25">
      <c r="A89" s="371"/>
      <c r="B89" s="267"/>
      <c r="C89" s="374"/>
      <c r="D89" s="267"/>
      <c r="E89" s="381"/>
      <c r="F89" s="276"/>
      <c r="G89" s="79" t="s">
        <v>138</v>
      </c>
      <c r="H89" s="113">
        <v>145</v>
      </c>
      <c r="I89" s="114">
        <v>23.07</v>
      </c>
    </row>
    <row r="90" spans="1:9" ht="15.75" thickBot="1" x14ac:dyDescent="0.3">
      <c r="A90" s="371"/>
      <c r="B90" s="267"/>
      <c r="C90" s="374"/>
      <c r="D90" s="267"/>
      <c r="E90" s="379" t="s">
        <v>137</v>
      </c>
      <c r="F90" s="276"/>
      <c r="G90" s="111" t="s">
        <v>136</v>
      </c>
      <c r="H90" s="61">
        <v>66</v>
      </c>
      <c r="I90" s="112">
        <v>28.22</v>
      </c>
    </row>
    <row r="91" spans="1:9" ht="15" customHeight="1" thickTop="1" x14ac:dyDescent="0.25">
      <c r="A91" s="371"/>
      <c r="B91" s="267"/>
      <c r="C91" s="374"/>
      <c r="D91" s="267"/>
      <c r="E91" s="381"/>
      <c r="F91" s="276"/>
      <c r="G91" s="79" t="s">
        <v>135</v>
      </c>
      <c r="H91" s="113">
        <v>66</v>
      </c>
      <c r="I91" s="114">
        <v>28.22</v>
      </c>
    </row>
    <row r="92" spans="1:9" x14ac:dyDescent="0.25">
      <c r="A92" s="371"/>
      <c r="B92" s="267"/>
      <c r="C92" s="374"/>
      <c r="D92" s="267"/>
      <c r="E92" s="379" t="s">
        <v>134</v>
      </c>
      <c r="F92" s="276"/>
      <c r="G92" s="111" t="s">
        <v>133</v>
      </c>
      <c r="H92" s="61">
        <v>0</v>
      </c>
      <c r="I92" s="112">
        <v>0</v>
      </c>
    </row>
    <row r="93" spans="1:9" x14ac:dyDescent="0.25">
      <c r="A93" s="371"/>
      <c r="B93" s="267"/>
      <c r="C93" s="374"/>
      <c r="D93" s="267"/>
      <c r="E93" s="374"/>
      <c r="F93" s="276"/>
      <c r="G93" s="111" t="s">
        <v>496</v>
      </c>
      <c r="H93" s="61">
        <v>0</v>
      </c>
      <c r="I93" s="112">
        <v>0</v>
      </c>
    </row>
    <row r="94" spans="1:9" x14ac:dyDescent="0.25">
      <c r="A94" s="371"/>
      <c r="B94" s="267"/>
      <c r="C94" s="374"/>
      <c r="D94" s="267"/>
      <c r="E94" s="374"/>
      <c r="F94" s="276"/>
      <c r="G94" s="111" t="s">
        <v>132</v>
      </c>
      <c r="H94" s="61">
        <v>0</v>
      </c>
      <c r="I94" s="112">
        <v>0</v>
      </c>
    </row>
    <row r="95" spans="1:9" x14ac:dyDescent="0.25">
      <c r="A95" s="371"/>
      <c r="B95" s="267"/>
      <c r="C95" s="374"/>
      <c r="D95" s="267"/>
      <c r="E95" s="374"/>
      <c r="F95" s="276"/>
      <c r="G95" s="111" t="s">
        <v>497</v>
      </c>
      <c r="H95" s="61">
        <v>0</v>
      </c>
      <c r="I95" s="112">
        <v>0</v>
      </c>
    </row>
    <row r="96" spans="1:9" x14ac:dyDescent="0.25">
      <c r="A96" s="371"/>
      <c r="B96" s="267"/>
      <c r="C96" s="374"/>
      <c r="D96" s="267"/>
      <c r="E96" s="374"/>
      <c r="F96" s="276"/>
      <c r="G96" s="111" t="s">
        <v>498</v>
      </c>
      <c r="H96" s="61">
        <v>0</v>
      </c>
      <c r="I96" s="112">
        <v>0</v>
      </c>
    </row>
    <row r="97" spans="1:9" x14ac:dyDescent="0.25">
      <c r="A97" s="371"/>
      <c r="B97" s="267"/>
      <c r="C97" s="374"/>
      <c r="D97" s="267"/>
      <c r="E97" s="374"/>
      <c r="F97" s="276"/>
      <c r="G97" s="111" t="s">
        <v>129</v>
      </c>
      <c r="H97" s="61">
        <v>199</v>
      </c>
      <c r="I97" s="112">
        <v>82.25</v>
      </c>
    </row>
    <row r="98" spans="1:9" ht="15" customHeight="1" thickBot="1" x14ac:dyDescent="0.3">
      <c r="A98" s="371"/>
      <c r="B98" s="267"/>
      <c r="C98" s="374"/>
      <c r="D98" s="267"/>
      <c r="E98" s="374"/>
      <c r="F98" s="276"/>
      <c r="G98" s="111" t="s">
        <v>499</v>
      </c>
      <c r="H98" s="61">
        <v>0</v>
      </c>
      <c r="I98" s="112">
        <v>0</v>
      </c>
    </row>
    <row r="99" spans="1:9" ht="15.75" thickTop="1" x14ac:dyDescent="0.25">
      <c r="A99" s="371"/>
      <c r="B99" s="267"/>
      <c r="C99" s="374"/>
      <c r="D99" s="267"/>
      <c r="E99" s="381"/>
      <c r="F99" s="276"/>
      <c r="G99" s="79" t="s">
        <v>127</v>
      </c>
      <c r="H99" s="113">
        <v>199</v>
      </c>
      <c r="I99" s="114">
        <v>82.25</v>
      </c>
    </row>
    <row r="100" spans="1:9" x14ac:dyDescent="0.25">
      <c r="A100" s="371" t="s">
        <v>99</v>
      </c>
      <c r="B100" s="267"/>
      <c r="C100" s="374" t="s">
        <v>98</v>
      </c>
      <c r="D100" s="267"/>
      <c r="E100" s="379" t="s">
        <v>126</v>
      </c>
      <c r="F100" s="276"/>
      <c r="G100" s="111" t="s">
        <v>125</v>
      </c>
      <c r="H100" s="61">
        <v>2</v>
      </c>
      <c r="I100" s="112">
        <v>0.28999999999999998</v>
      </c>
    </row>
    <row r="101" spans="1:9" ht="15" customHeight="1" x14ac:dyDescent="0.25">
      <c r="A101" s="371"/>
      <c r="B101" s="267"/>
      <c r="C101" s="374"/>
      <c r="D101" s="267"/>
      <c r="E101" s="374"/>
      <c r="F101" s="276"/>
      <c r="G101" s="111" t="s">
        <v>124</v>
      </c>
      <c r="H101" s="61">
        <v>1</v>
      </c>
      <c r="I101" s="112">
        <v>0.06</v>
      </c>
    </row>
    <row r="102" spans="1:9" ht="15" customHeight="1" x14ac:dyDescent="0.25">
      <c r="A102" s="371"/>
      <c r="B102" s="267"/>
      <c r="C102" s="374"/>
      <c r="D102" s="267"/>
      <c r="E102" s="374"/>
      <c r="F102" s="276"/>
      <c r="G102" s="111" t="s">
        <v>123</v>
      </c>
      <c r="H102" s="61">
        <v>5</v>
      </c>
      <c r="I102" s="112">
        <v>0.36</v>
      </c>
    </row>
    <row r="103" spans="1:9" ht="15" customHeight="1" x14ac:dyDescent="0.25">
      <c r="A103" s="371"/>
      <c r="B103" s="267"/>
      <c r="C103" s="374"/>
      <c r="D103" s="267"/>
      <c r="E103" s="374"/>
      <c r="F103" s="276"/>
      <c r="G103" s="111" t="s">
        <v>122</v>
      </c>
      <c r="H103" s="61">
        <v>0</v>
      </c>
      <c r="I103" s="112">
        <v>0</v>
      </c>
    </row>
    <row r="104" spans="1:9" ht="15" customHeight="1" x14ac:dyDescent="0.25">
      <c r="A104" s="371"/>
      <c r="B104" s="267"/>
      <c r="C104" s="374"/>
      <c r="D104" s="267"/>
      <c r="E104" s="374"/>
      <c r="F104" s="276"/>
      <c r="G104" s="111" t="s">
        <v>511</v>
      </c>
      <c r="H104" s="61">
        <v>0</v>
      </c>
      <c r="I104" s="112">
        <v>0</v>
      </c>
    </row>
    <row r="105" spans="1:9" x14ac:dyDescent="0.25">
      <c r="A105" s="371"/>
      <c r="B105" s="267"/>
      <c r="C105" s="374"/>
      <c r="D105" s="267"/>
      <c r="E105" s="374"/>
      <c r="F105" s="276"/>
      <c r="G105" s="111" t="s">
        <v>121</v>
      </c>
      <c r="H105" s="61">
        <v>393</v>
      </c>
      <c r="I105" s="112">
        <v>30.21</v>
      </c>
    </row>
    <row r="106" spans="1:9" x14ac:dyDescent="0.25">
      <c r="A106" s="371"/>
      <c r="B106" s="267"/>
      <c r="C106" s="374"/>
      <c r="D106" s="267"/>
      <c r="E106" s="374"/>
      <c r="F106" s="276"/>
      <c r="G106" s="111" t="s">
        <v>120</v>
      </c>
      <c r="H106" s="61">
        <v>143</v>
      </c>
      <c r="I106" s="112">
        <v>8.5500000000000007</v>
      </c>
    </row>
    <row r="107" spans="1:9" x14ac:dyDescent="0.25">
      <c r="A107" s="371"/>
      <c r="B107" s="267"/>
      <c r="C107" s="374"/>
      <c r="D107" s="267"/>
      <c r="E107" s="374"/>
      <c r="F107" s="276"/>
      <c r="G107" s="111" t="s">
        <v>119</v>
      </c>
      <c r="H107" s="61">
        <v>0</v>
      </c>
      <c r="I107" s="112">
        <v>0</v>
      </c>
    </row>
    <row r="108" spans="1:9" x14ac:dyDescent="0.25">
      <c r="A108" s="371"/>
      <c r="B108" s="267"/>
      <c r="C108" s="374"/>
      <c r="D108" s="267"/>
      <c r="E108" s="374"/>
      <c r="F108" s="276"/>
      <c r="G108" s="111" t="s">
        <v>118</v>
      </c>
      <c r="H108" s="61">
        <v>0</v>
      </c>
      <c r="I108" s="112">
        <v>0</v>
      </c>
    </row>
    <row r="109" spans="1:9" x14ac:dyDescent="0.25">
      <c r="A109" s="371"/>
      <c r="B109" s="267"/>
      <c r="C109" s="374"/>
      <c r="D109" s="267"/>
      <c r="E109" s="374"/>
      <c r="F109" s="276"/>
      <c r="G109" s="111" t="s">
        <v>117</v>
      </c>
      <c r="H109" s="61">
        <v>12</v>
      </c>
      <c r="I109" s="112">
        <v>0.52</v>
      </c>
    </row>
    <row r="110" spans="1:9" ht="15" customHeight="1" x14ac:dyDescent="0.25">
      <c r="A110" s="371"/>
      <c r="B110" s="267"/>
      <c r="C110" s="374"/>
      <c r="D110" s="267"/>
      <c r="E110" s="374"/>
      <c r="F110" s="276"/>
      <c r="G110" s="111" t="s">
        <v>116</v>
      </c>
      <c r="H110" s="61">
        <v>20</v>
      </c>
      <c r="I110" s="112">
        <v>1.65</v>
      </c>
    </row>
    <row r="111" spans="1:9" x14ac:dyDescent="0.25">
      <c r="A111" s="371"/>
      <c r="B111" s="267"/>
      <c r="C111" s="374"/>
      <c r="D111" s="267"/>
      <c r="E111" s="374"/>
      <c r="F111" s="276"/>
      <c r="G111" s="111" t="s">
        <v>115</v>
      </c>
      <c r="H111" s="61">
        <v>0</v>
      </c>
      <c r="I111" s="112">
        <v>0</v>
      </c>
    </row>
    <row r="112" spans="1:9" x14ac:dyDescent="0.25">
      <c r="A112" s="371"/>
      <c r="B112" s="267"/>
      <c r="C112" s="374"/>
      <c r="D112" s="267"/>
      <c r="E112" s="374"/>
      <c r="F112" s="276"/>
      <c r="G112" s="111" t="s">
        <v>114</v>
      </c>
      <c r="H112" s="61">
        <v>0</v>
      </c>
      <c r="I112" s="112">
        <v>0</v>
      </c>
    </row>
    <row r="113" spans="1:9" ht="15" customHeight="1" x14ac:dyDescent="0.25">
      <c r="A113" s="371"/>
      <c r="B113" s="267"/>
      <c r="C113" s="374"/>
      <c r="D113" s="267"/>
      <c r="E113" s="374"/>
      <c r="F113" s="276"/>
      <c r="G113" s="111" t="s">
        <v>113</v>
      </c>
      <c r="H113" s="61">
        <v>5</v>
      </c>
      <c r="I113" s="112">
        <v>0.82</v>
      </c>
    </row>
    <row r="114" spans="1:9" ht="15" customHeight="1" x14ac:dyDescent="0.25">
      <c r="A114" s="371"/>
      <c r="B114" s="267"/>
      <c r="C114" s="374"/>
      <c r="D114" s="267"/>
      <c r="E114" s="374"/>
      <c r="F114" s="276"/>
      <c r="G114" s="111" t="s">
        <v>562</v>
      </c>
      <c r="H114" s="61">
        <v>0</v>
      </c>
      <c r="I114" s="112">
        <v>0</v>
      </c>
    </row>
    <row r="115" spans="1:9" ht="15" customHeight="1" x14ac:dyDescent="0.25">
      <c r="A115" s="371"/>
      <c r="B115" s="267"/>
      <c r="C115" s="374"/>
      <c r="D115" s="267"/>
      <c r="E115" s="374"/>
      <c r="F115" s="276"/>
      <c r="G115" s="111" t="s">
        <v>112</v>
      </c>
      <c r="H115" s="61">
        <v>1</v>
      </c>
      <c r="I115" s="112">
        <v>0.19</v>
      </c>
    </row>
    <row r="116" spans="1:9" ht="15" customHeight="1" x14ac:dyDescent="0.25">
      <c r="A116" s="371"/>
      <c r="B116" s="267"/>
      <c r="C116" s="374"/>
      <c r="D116" s="267"/>
      <c r="E116" s="374"/>
      <c r="F116" s="276"/>
      <c r="G116" s="111" t="s">
        <v>111</v>
      </c>
      <c r="H116" s="61">
        <v>0</v>
      </c>
      <c r="I116" s="112">
        <v>0</v>
      </c>
    </row>
    <row r="117" spans="1:9" x14ac:dyDescent="0.25">
      <c r="A117" s="371"/>
      <c r="B117" s="267"/>
      <c r="C117" s="374"/>
      <c r="D117" s="267"/>
      <c r="E117" s="374"/>
      <c r="F117" s="276"/>
      <c r="G117" s="111" t="s">
        <v>110</v>
      </c>
      <c r="H117" s="61">
        <v>0</v>
      </c>
      <c r="I117" s="112">
        <v>0</v>
      </c>
    </row>
    <row r="118" spans="1:9" x14ac:dyDescent="0.25">
      <c r="A118" s="371"/>
      <c r="B118" s="267"/>
      <c r="C118" s="374"/>
      <c r="D118" s="267"/>
      <c r="E118" s="374"/>
      <c r="F118" s="276"/>
      <c r="G118" s="111" t="s">
        <v>109</v>
      </c>
      <c r="H118" s="61">
        <v>6</v>
      </c>
      <c r="I118" s="112">
        <v>0.53</v>
      </c>
    </row>
    <row r="119" spans="1:9" x14ac:dyDescent="0.25">
      <c r="A119" s="371"/>
      <c r="B119" s="267"/>
      <c r="C119" s="374"/>
      <c r="D119" s="267"/>
      <c r="E119" s="374"/>
      <c r="F119" s="276"/>
      <c r="G119" s="111" t="s">
        <v>108</v>
      </c>
      <c r="H119" s="61">
        <v>0</v>
      </c>
      <c r="I119" s="112">
        <v>0</v>
      </c>
    </row>
    <row r="120" spans="1:9" ht="15" customHeight="1" x14ac:dyDescent="0.25">
      <c r="A120" s="371"/>
      <c r="B120" s="267"/>
      <c r="C120" s="374"/>
      <c r="D120" s="267"/>
      <c r="E120" s="374"/>
      <c r="F120" s="276"/>
      <c r="G120" s="111" t="s">
        <v>107</v>
      </c>
      <c r="H120" s="61">
        <v>0</v>
      </c>
      <c r="I120" s="112">
        <v>0</v>
      </c>
    </row>
    <row r="121" spans="1:9" x14ac:dyDescent="0.25">
      <c r="A121" s="371"/>
      <c r="B121" s="267"/>
      <c r="C121" s="374"/>
      <c r="D121" s="267"/>
      <c r="E121" s="374"/>
      <c r="F121" s="276"/>
      <c r="G121" s="111" t="s">
        <v>106</v>
      </c>
      <c r="H121" s="61">
        <v>4</v>
      </c>
      <c r="I121" s="112">
        <v>0.39</v>
      </c>
    </row>
    <row r="122" spans="1:9" ht="15" customHeight="1" x14ac:dyDescent="0.25">
      <c r="A122" s="371"/>
      <c r="B122" s="267"/>
      <c r="C122" s="374"/>
      <c r="D122" s="267"/>
      <c r="E122" s="374"/>
      <c r="F122" s="276"/>
      <c r="G122" s="111" t="s">
        <v>105</v>
      </c>
      <c r="H122" s="61">
        <v>9</v>
      </c>
      <c r="I122" s="112">
        <v>2.54</v>
      </c>
    </row>
    <row r="123" spans="1:9" ht="15" customHeight="1" x14ac:dyDescent="0.25">
      <c r="A123" s="371"/>
      <c r="B123" s="267"/>
      <c r="C123" s="374"/>
      <c r="D123" s="267"/>
      <c r="E123" s="374"/>
      <c r="F123" s="276"/>
      <c r="G123" s="111" t="s">
        <v>104</v>
      </c>
      <c r="H123" s="61">
        <v>0</v>
      </c>
      <c r="I123" s="112">
        <v>0</v>
      </c>
    </row>
    <row r="124" spans="1:9" x14ac:dyDescent="0.25">
      <c r="A124" s="371"/>
      <c r="B124" s="267"/>
      <c r="C124" s="374"/>
      <c r="D124" s="267"/>
      <c r="E124" s="374"/>
      <c r="F124" s="276"/>
      <c r="G124" s="111" t="s">
        <v>103</v>
      </c>
      <c r="H124" s="61">
        <v>0</v>
      </c>
      <c r="I124" s="112">
        <v>0</v>
      </c>
    </row>
    <row r="125" spans="1:9" x14ac:dyDescent="0.25">
      <c r="A125" s="371"/>
      <c r="B125" s="267"/>
      <c r="C125" s="374"/>
      <c r="D125" s="267"/>
      <c r="E125" s="374"/>
      <c r="F125" s="276"/>
      <c r="G125" s="111" t="s">
        <v>102</v>
      </c>
      <c r="H125" s="61">
        <v>0</v>
      </c>
      <c r="I125" s="112">
        <v>0</v>
      </c>
    </row>
    <row r="126" spans="1:9" x14ac:dyDescent="0.25">
      <c r="A126" s="371"/>
      <c r="B126" s="267"/>
      <c r="C126" s="374"/>
      <c r="D126" s="267"/>
      <c r="E126" s="374"/>
      <c r="F126" s="276"/>
      <c r="G126" s="111" t="s">
        <v>500</v>
      </c>
      <c r="H126" s="61">
        <v>0</v>
      </c>
      <c r="I126" s="112">
        <v>0</v>
      </c>
    </row>
    <row r="127" spans="1:9" x14ac:dyDescent="0.25">
      <c r="A127" s="371"/>
      <c r="B127" s="267"/>
      <c r="C127" s="374"/>
      <c r="D127" s="267"/>
      <c r="E127" s="374"/>
      <c r="F127" s="276"/>
      <c r="G127" s="111" t="s">
        <v>501</v>
      </c>
      <c r="H127" s="61">
        <v>0</v>
      </c>
      <c r="I127" s="112">
        <v>0</v>
      </c>
    </row>
    <row r="128" spans="1:9" x14ac:dyDescent="0.25">
      <c r="A128" s="371"/>
      <c r="B128" s="267"/>
      <c r="C128" s="374"/>
      <c r="D128" s="267"/>
      <c r="E128" s="374"/>
      <c r="F128" s="276"/>
      <c r="G128" s="111" t="s">
        <v>22</v>
      </c>
      <c r="H128" s="61">
        <v>14</v>
      </c>
      <c r="I128" s="112">
        <v>4.3899999999999997</v>
      </c>
    </row>
    <row r="129" spans="1:9" ht="15.75" thickBot="1" x14ac:dyDescent="0.3">
      <c r="A129" s="371"/>
      <c r="B129" s="267"/>
      <c r="C129" s="374"/>
      <c r="D129" s="267"/>
      <c r="E129" s="374"/>
      <c r="F129" s="276"/>
      <c r="G129" s="111" t="s">
        <v>101</v>
      </c>
      <c r="H129" s="61">
        <v>7694</v>
      </c>
      <c r="I129" s="112">
        <v>1068.1500000000001</v>
      </c>
    </row>
    <row r="130" spans="1:9" ht="15.75" thickTop="1" x14ac:dyDescent="0.25">
      <c r="A130" s="371"/>
      <c r="B130" s="267"/>
      <c r="C130" s="381"/>
      <c r="D130" s="267"/>
      <c r="E130" s="381"/>
      <c r="F130" s="276"/>
      <c r="G130" s="79" t="s">
        <v>100</v>
      </c>
      <c r="H130" s="113">
        <v>7812</v>
      </c>
      <c r="I130" s="114">
        <v>1118.6500000000001</v>
      </c>
    </row>
    <row r="131" spans="1:9" x14ac:dyDescent="0.25">
      <c r="A131" s="371" t="s">
        <v>99</v>
      </c>
      <c r="B131" s="267"/>
      <c r="C131" s="379" t="s">
        <v>98</v>
      </c>
      <c r="D131" s="267"/>
      <c r="E131" s="379" t="s">
        <v>97</v>
      </c>
      <c r="F131" s="276"/>
      <c r="G131" s="111" t="s">
        <v>502</v>
      </c>
      <c r="H131" s="61">
        <v>0</v>
      </c>
      <c r="I131" s="112">
        <v>0</v>
      </c>
    </row>
    <row r="132" spans="1:9" x14ac:dyDescent="0.25">
      <c r="A132" s="371"/>
      <c r="B132" s="267"/>
      <c r="C132" s="374"/>
      <c r="D132" s="267"/>
      <c r="E132" s="374"/>
      <c r="F132" s="276"/>
      <c r="G132" s="111" t="s">
        <v>503</v>
      </c>
      <c r="H132" s="61">
        <v>0</v>
      </c>
      <c r="I132" s="112">
        <v>0</v>
      </c>
    </row>
    <row r="133" spans="1:9" x14ac:dyDescent="0.25">
      <c r="A133" s="371"/>
      <c r="B133" s="267"/>
      <c r="C133" s="374"/>
      <c r="D133" s="267"/>
      <c r="E133" s="374"/>
      <c r="F133" s="276"/>
      <c r="G133" s="111" t="s">
        <v>96</v>
      </c>
      <c r="H133" s="61">
        <v>1</v>
      </c>
      <c r="I133" s="112">
        <v>0.01</v>
      </c>
    </row>
    <row r="134" spans="1:9" x14ac:dyDescent="0.25">
      <c r="A134" s="371"/>
      <c r="B134" s="267"/>
      <c r="C134" s="374"/>
      <c r="D134" s="267"/>
      <c r="E134" s="374"/>
      <c r="F134" s="276"/>
      <c r="G134" s="111" t="s">
        <v>131</v>
      </c>
      <c r="H134" s="61">
        <v>0</v>
      </c>
      <c r="I134" s="112">
        <v>0</v>
      </c>
    </row>
    <row r="135" spans="1:9" x14ac:dyDescent="0.25">
      <c r="A135" s="371"/>
      <c r="B135" s="267"/>
      <c r="C135" s="374"/>
      <c r="D135" s="267"/>
      <c r="E135" s="374"/>
      <c r="F135" s="276"/>
      <c r="G135" s="111" t="s">
        <v>95</v>
      </c>
      <c r="H135" s="61">
        <v>4</v>
      </c>
      <c r="I135" s="112">
        <v>0.09</v>
      </c>
    </row>
    <row r="136" spans="1:9" x14ac:dyDescent="0.25">
      <c r="A136" s="371"/>
      <c r="B136" s="267"/>
      <c r="C136" s="374"/>
      <c r="D136" s="267"/>
      <c r="E136" s="374"/>
      <c r="F136" s="276"/>
      <c r="G136" s="111" t="s">
        <v>94</v>
      </c>
      <c r="H136" s="61">
        <v>7</v>
      </c>
      <c r="I136" s="112">
        <v>0.14000000000000001</v>
      </c>
    </row>
    <row r="137" spans="1:9" x14ac:dyDescent="0.25">
      <c r="A137" s="371"/>
      <c r="B137" s="267"/>
      <c r="C137" s="374"/>
      <c r="D137" s="267"/>
      <c r="E137" s="374"/>
      <c r="F137" s="276"/>
      <c r="G137" s="111" t="s">
        <v>93</v>
      </c>
      <c r="H137" s="61">
        <v>0</v>
      </c>
      <c r="I137" s="112">
        <v>0</v>
      </c>
    </row>
    <row r="138" spans="1:9" x14ac:dyDescent="0.25">
      <c r="A138" s="371"/>
      <c r="B138" s="267"/>
      <c r="C138" s="374"/>
      <c r="D138" s="267"/>
      <c r="E138" s="374"/>
      <c r="F138" s="276"/>
      <c r="G138" s="111" t="s">
        <v>130</v>
      </c>
      <c r="H138" s="61">
        <v>0</v>
      </c>
      <c r="I138" s="112">
        <v>0</v>
      </c>
    </row>
    <row r="139" spans="1:9" x14ac:dyDescent="0.25">
      <c r="A139" s="371"/>
      <c r="B139" s="267"/>
      <c r="C139" s="374"/>
      <c r="D139" s="267"/>
      <c r="E139" s="374"/>
      <c r="F139" s="276"/>
      <c r="G139" s="111" t="s">
        <v>92</v>
      </c>
      <c r="H139" s="61">
        <v>0</v>
      </c>
      <c r="I139" s="112">
        <v>0</v>
      </c>
    </row>
    <row r="140" spans="1:9" x14ac:dyDescent="0.25">
      <c r="A140" s="371"/>
      <c r="B140" s="267"/>
      <c r="C140" s="374"/>
      <c r="D140" s="267"/>
      <c r="E140" s="374"/>
      <c r="F140" s="276"/>
      <c r="G140" s="111" t="s">
        <v>91</v>
      </c>
      <c r="H140" s="61">
        <v>0</v>
      </c>
      <c r="I140" s="112">
        <v>0</v>
      </c>
    </row>
    <row r="141" spans="1:9" x14ac:dyDescent="0.25">
      <c r="A141" s="371"/>
      <c r="B141" s="267"/>
      <c r="C141" s="374"/>
      <c r="D141" s="267"/>
      <c r="E141" s="374"/>
      <c r="F141" s="276"/>
      <c r="G141" s="111" t="s">
        <v>128</v>
      </c>
      <c r="H141" s="61">
        <v>0</v>
      </c>
      <c r="I141" s="112">
        <v>0</v>
      </c>
    </row>
    <row r="142" spans="1:9" ht="15.75" thickBot="1" x14ac:dyDescent="0.3">
      <c r="A142" s="371"/>
      <c r="B142" s="267"/>
      <c r="C142" s="374"/>
      <c r="D142" s="267"/>
      <c r="E142" s="374"/>
      <c r="F142" s="276"/>
      <c r="G142" s="111" t="s">
        <v>90</v>
      </c>
      <c r="H142" s="61">
        <v>0</v>
      </c>
      <c r="I142" s="112">
        <v>0</v>
      </c>
    </row>
    <row r="143" spans="1:9" ht="15.75" thickTop="1" x14ac:dyDescent="0.25">
      <c r="A143" s="371"/>
      <c r="B143" s="267"/>
      <c r="C143" s="374"/>
      <c r="D143" s="267"/>
      <c r="E143" s="381"/>
      <c r="F143" s="276"/>
      <c r="G143" s="79" t="s">
        <v>89</v>
      </c>
      <c r="H143" s="113">
        <v>12</v>
      </c>
      <c r="I143" s="114">
        <v>0.24</v>
      </c>
    </row>
    <row r="144" spans="1:9" x14ac:dyDescent="0.25">
      <c r="A144" s="371"/>
      <c r="B144" s="267"/>
      <c r="C144" s="374"/>
      <c r="D144" s="267"/>
      <c r="E144" s="379" t="s">
        <v>88</v>
      </c>
      <c r="F144" s="276"/>
      <c r="G144" s="111" t="s">
        <v>87</v>
      </c>
      <c r="H144" s="61">
        <v>0</v>
      </c>
      <c r="I144" s="112">
        <v>0</v>
      </c>
    </row>
    <row r="145" spans="1:9" x14ac:dyDescent="0.25">
      <c r="A145" s="371"/>
      <c r="B145" s="267"/>
      <c r="C145" s="374"/>
      <c r="D145" s="267"/>
      <c r="E145" s="374"/>
      <c r="F145" s="276"/>
      <c r="G145" s="111" t="s">
        <v>86</v>
      </c>
      <c r="H145" s="61">
        <v>0</v>
      </c>
      <c r="I145" s="112">
        <v>0</v>
      </c>
    </row>
    <row r="146" spans="1:9" x14ac:dyDescent="0.25">
      <c r="A146" s="371"/>
      <c r="B146" s="267"/>
      <c r="C146" s="374"/>
      <c r="D146" s="267"/>
      <c r="E146" s="374"/>
      <c r="F146" s="276"/>
      <c r="G146" s="111" t="s">
        <v>85</v>
      </c>
      <c r="H146" s="61">
        <v>0</v>
      </c>
      <c r="I146" s="112">
        <v>0</v>
      </c>
    </row>
    <row r="147" spans="1:9" x14ac:dyDescent="0.25">
      <c r="A147" s="371"/>
      <c r="B147" s="267"/>
      <c r="C147" s="374"/>
      <c r="D147" s="267"/>
      <c r="E147" s="374"/>
      <c r="F147" s="276"/>
      <c r="G147" s="111" t="s">
        <v>84</v>
      </c>
      <c r="H147" s="61">
        <v>0</v>
      </c>
      <c r="I147" s="112">
        <v>0</v>
      </c>
    </row>
    <row r="148" spans="1:9" x14ac:dyDescent="0.25">
      <c r="A148" s="371"/>
      <c r="B148" s="267"/>
      <c r="C148" s="374"/>
      <c r="D148" s="267"/>
      <c r="E148" s="374"/>
      <c r="F148" s="276"/>
      <c r="G148" s="111" t="s">
        <v>83</v>
      </c>
      <c r="H148" s="61">
        <v>0</v>
      </c>
      <c r="I148" s="112">
        <v>0</v>
      </c>
    </row>
    <row r="149" spans="1:9" ht="15.75" thickBot="1" x14ac:dyDescent="0.3">
      <c r="A149" s="371"/>
      <c r="B149" s="267"/>
      <c r="C149" s="374"/>
      <c r="D149" s="267"/>
      <c r="E149" s="374"/>
      <c r="F149" s="276"/>
      <c r="G149" s="111" t="s">
        <v>82</v>
      </c>
      <c r="H149" s="61">
        <v>0</v>
      </c>
      <c r="I149" s="112">
        <v>0</v>
      </c>
    </row>
    <row r="150" spans="1:9" ht="15.75" thickTop="1" x14ac:dyDescent="0.25">
      <c r="A150" s="371"/>
      <c r="B150" s="267"/>
      <c r="C150" s="374"/>
      <c r="D150" s="267"/>
      <c r="E150" s="381"/>
      <c r="F150" s="276"/>
      <c r="G150" s="79" t="s">
        <v>81</v>
      </c>
      <c r="H150" s="113">
        <v>0</v>
      </c>
      <c r="I150" s="114">
        <v>0</v>
      </c>
    </row>
    <row r="151" spans="1:9" ht="15.75" thickBot="1" x14ac:dyDescent="0.3">
      <c r="A151" s="371"/>
      <c r="B151" s="267"/>
      <c r="C151" s="374"/>
      <c r="D151" s="267"/>
      <c r="E151" s="379" t="s">
        <v>80</v>
      </c>
      <c r="F151" s="276"/>
      <c r="G151" s="111" t="s">
        <v>79</v>
      </c>
      <c r="H151" s="61">
        <v>10</v>
      </c>
      <c r="I151" s="112">
        <v>0.62</v>
      </c>
    </row>
    <row r="152" spans="1:9" ht="15.75" thickTop="1" x14ac:dyDescent="0.25">
      <c r="A152" s="371"/>
      <c r="B152" s="267"/>
      <c r="C152" s="374"/>
      <c r="D152" s="267"/>
      <c r="E152" s="374"/>
      <c r="F152" s="276"/>
      <c r="G152" s="79" t="s">
        <v>78</v>
      </c>
      <c r="H152" s="113">
        <v>10</v>
      </c>
      <c r="I152" s="114">
        <v>0.62</v>
      </c>
    </row>
    <row r="153" spans="1:9" x14ac:dyDescent="0.25">
      <c r="A153" s="371"/>
      <c r="B153" s="267"/>
      <c r="C153" s="374"/>
      <c r="D153" s="267"/>
      <c r="E153" s="379" t="s">
        <v>77</v>
      </c>
      <c r="F153" s="276"/>
      <c r="G153" s="111" t="s">
        <v>76</v>
      </c>
      <c r="H153" s="61">
        <v>0</v>
      </c>
      <c r="I153" s="112">
        <v>0</v>
      </c>
    </row>
    <row r="154" spans="1:9" x14ac:dyDescent="0.25">
      <c r="A154" s="371"/>
      <c r="B154" s="267"/>
      <c r="C154" s="374"/>
      <c r="D154" s="267"/>
      <c r="E154" s="374"/>
      <c r="F154" s="276"/>
      <c r="G154" s="111" t="s">
        <v>504</v>
      </c>
      <c r="H154" s="61">
        <v>0</v>
      </c>
      <c r="I154" s="112">
        <v>0</v>
      </c>
    </row>
    <row r="155" spans="1:9" x14ac:dyDescent="0.25">
      <c r="A155" s="371"/>
      <c r="B155" s="267"/>
      <c r="C155" s="374"/>
      <c r="D155" s="267"/>
      <c r="E155" s="374"/>
      <c r="F155" s="276"/>
      <c r="G155" s="111" t="s">
        <v>75</v>
      </c>
      <c r="H155" s="61">
        <v>4</v>
      </c>
      <c r="I155" s="112">
        <v>0.08</v>
      </c>
    </row>
    <row r="156" spans="1:9" x14ac:dyDescent="0.25">
      <c r="A156" s="371"/>
      <c r="B156" s="267"/>
      <c r="C156" s="374"/>
      <c r="D156" s="267"/>
      <c r="E156" s="374"/>
      <c r="F156" s="276"/>
      <c r="G156" s="111" t="s">
        <v>74</v>
      </c>
      <c r="H156" s="61">
        <v>10</v>
      </c>
      <c r="I156" s="112">
        <v>0.93</v>
      </c>
    </row>
    <row r="157" spans="1:9" ht="15.75" thickBot="1" x14ac:dyDescent="0.3">
      <c r="A157" s="371"/>
      <c r="B157" s="267"/>
      <c r="C157" s="374"/>
      <c r="D157" s="267"/>
      <c r="E157" s="374"/>
      <c r="F157" s="276"/>
      <c r="G157" s="111" t="s">
        <v>73</v>
      </c>
      <c r="H157" s="61">
        <v>0</v>
      </c>
      <c r="I157" s="112">
        <v>0</v>
      </c>
    </row>
    <row r="158" spans="1:9" ht="16.5" thickTop="1" thickBot="1" x14ac:dyDescent="0.3">
      <c r="A158" s="371"/>
      <c r="B158" s="267"/>
      <c r="C158" s="374"/>
      <c r="D158" s="267"/>
      <c r="E158" s="376"/>
      <c r="F158" s="276"/>
      <c r="G158" s="79" t="s">
        <v>72</v>
      </c>
      <c r="H158" s="113">
        <v>14</v>
      </c>
      <c r="I158" s="114">
        <v>1.01</v>
      </c>
    </row>
    <row r="159" spans="1:9" ht="16.5" thickTop="1" thickBot="1" x14ac:dyDescent="0.3">
      <c r="A159" s="371"/>
      <c r="B159" s="267"/>
      <c r="C159" s="375"/>
      <c r="D159" s="267"/>
      <c r="E159" s="377" t="s">
        <v>71</v>
      </c>
      <c r="F159" s="377"/>
      <c r="G159" s="377"/>
      <c r="H159" s="115">
        <v>7918</v>
      </c>
      <c r="I159" s="114">
        <v>1254.06</v>
      </c>
    </row>
    <row r="160" spans="1:9" ht="16.5" thickTop="1" thickBot="1" x14ac:dyDescent="0.3">
      <c r="A160" s="372"/>
      <c r="B160" s="267"/>
      <c r="C160" s="378" t="s">
        <v>70</v>
      </c>
      <c r="D160" s="378"/>
      <c r="E160" s="378"/>
      <c r="F160" s="378"/>
      <c r="G160" s="378"/>
      <c r="H160" s="116">
        <v>11912</v>
      </c>
      <c r="I160" s="117">
        <v>3461.47</v>
      </c>
    </row>
    <row r="161" spans="1:9" ht="15.75" thickTop="1" x14ac:dyDescent="0.25">
      <c r="A161" s="370" t="s">
        <v>54</v>
      </c>
      <c r="B161" s="267"/>
      <c r="C161" s="373" t="s">
        <v>53</v>
      </c>
      <c r="D161" s="267"/>
      <c r="E161" s="373" t="s">
        <v>69</v>
      </c>
      <c r="F161" s="276"/>
      <c r="G161" s="111" t="s">
        <v>68</v>
      </c>
      <c r="H161" s="61">
        <v>0</v>
      </c>
      <c r="I161" s="112">
        <v>0</v>
      </c>
    </row>
    <row r="162" spans="1:9" x14ac:dyDescent="0.25">
      <c r="A162" s="371"/>
      <c r="B162" s="267"/>
      <c r="C162" s="374"/>
      <c r="D162" s="267"/>
      <c r="E162" s="374"/>
      <c r="F162" s="276"/>
      <c r="G162" s="111" t="s">
        <v>67</v>
      </c>
      <c r="H162" s="61">
        <v>0</v>
      </c>
      <c r="I162" s="112">
        <v>0</v>
      </c>
    </row>
    <row r="163" spans="1:9" x14ac:dyDescent="0.25">
      <c r="A163" s="371"/>
      <c r="B163" s="267"/>
      <c r="C163" s="374"/>
      <c r="D163" s="267"/>
      <c r="E163" s="374"/>
      <c r="F163" s="276"/>
      <c r="G163" s="111" t="s">
        <v>66</v>
      </c>
      <c r="H163" s="61">
        <v>0</v>
      </c>
      <c r="I163" s="112">
        <v>0</v>
      </c>
    </row>
    <row r="164" spans="1:9" x14ac:dyDescent="0.25">
      <c r="A164" s="371"/>
      <c r="B164" s="267"/>
      <c r="C164" s="374"/>
      <c r="D164" s="267"/>
      <c r="E164" s="374"/>
      <c r="F164" s="276"/>
      <c r="G164" s="111" t="s">
        <v>65</v>
      </c>
      <c r="H164" s="61">
        <v>0</v>
      </c>
      <c r="I164" s="112">
        <v>0</v>
      </c>
    </row>
    <row r="165" spans="1:9" x14ac:dyDescent="0.25">
      <c r="A165" s="371"/>
      <c r="B165" s="267"/>
      <c r="C165" s="374"/>
      <c r="D165" s="267"/>
      <c r="E165" s="374"/>
      <c r="F165" s="276"/>
      <c r="G165" s="111" t="s">
        <v>64</v>
      </c>
      <c r="H165" s="61">
        <v>0</v>
      </c>
      <c r="I165" s="112">
        <v>0</v>
      </c>
    </row>
    <row r="166" spans="1:9" x14ac:dyDescent="0.25">
      <c r="A166" s="371"/>
      <c r="B166" s="267"/>
      <c r="C166" s="374"/>
      <c r="D166" s="267"/>
      <c r="E166" s="374"/>
      <c r="F166" s="276"/>
      <c r="G166" s="111" t="s">
        <v>63</v>
      </c>
      <c r="H166" s="61">
        <v>0</v>
      </c>
      <c r="I166" s="112">
        <v>0</v>
      </c>
    </row>
    <row r="167" spans="1:9" x14ac:dyDescent="0.25">
      <c r="A167" s="371"/>
      <c r="B167" s="267"/>
      <c r="C167" s="374"/>
      <c r="D167" s="267"/>
      <c r="E167" s="374"/>
      <c r="F167" s="276"/>
      <c r="G167" s="111" t="s">
        <v>62</v>
      </c>
      <c r="H167" s="61">
        <v>1</v>
      </c>
      <c r="I167" s="112">
        <v>0.08</v>
      </c>
    </row>
    <row r="168" spans="1:9" x14ac:dyDescent="0.25">
      <c r="A168" s="371"/>
      <c r="B168" s="267"/>
      <c r="C168" s="374"/>
      <c r="D168" s="267"/>
      <c r="E168" s="374"/>
      <c r="F168" s="276"/>
      <c r="G168" s="111" t="s">
        <v>61</v>
      </c>
      <c r="H168" s="61">
        <v>0</v>
      </c>
      <c r="I168" s="112">
        <v>0</v>
      </c>
    </row>
    <row r="169" spans="1:9" x14ac:dyDescent="0.25">
      <c r="A169" s="371"/>
      <c r="B169" s="267"/>
      <c r="C169" s="374"/>
      <c r="D169" s="267"/>
      <c r="E169" s="374"/>
      <c r="F169" s="276"/>
      <c r="G169" s="111" t="s">
        <v>60</v>
      </c>
      <c r="H169" s="61">
        <v>0</v>
      </c>
      <c r="I169" s="112">
        <v>0</v>
      </c>
    </row>
    <row r="170" spans="1:9" x14ac:dyDescent="0.25">
      <c r="A170" s="371"/>
      <c r="B170" s="267"/>
      <c r="C170" s="374"/>
      <c r="D170" s="267"/>
      <c r="E170" s="374"/>
      <c r="F170" s="276"/>
      <c r="G170" s="111" t="s">
        <v>59</v>
      </c>
      <c r="H170" s="61">
        <v>16</v>
      </c>
      <c r="I170" s="112">
        <v>930.23</v>
      </c>
    </row>
    <row r="171" spans="1:9" x14ac:dyDescent="0.25">
      <c r="A171" s="371"/>
      <c r="B171" s="267"/>
      <c r="C171" s="374"/>
      <c r="D171" s="267"/>
      <c r="E171" s="374"/>
      <c r="F171" s="276"/>
      <c r="G171" s="111" t="s">
        <v>58</v>
      </c>
      <c r="H171" s="61">
        <v>0</v>
      </c>
      <c r="I171" s="112">
        <v>0</v>
      </c>
    </row>
    <row r="172" spans="1:9" x14ac:dyDescent="0.25">
      <c r="A172" s="371"/>
      <c r="B172" s="267"/>
      <c r="C172" s="374"/>
      <c r="D172" s="267"/>
      <c r="E172" s="374"/>
      <c r="F172" s="276"/>
      <c r="G172" s="111" t="s">
        <v>505</v>
      </c>
      <c r="H172" s="61">
        <v>0</v>
      </c>
      <c r="I172" s="112">
        <v>0</v>
      </c>
    </row>
    <row r="173" spans="1:9" x14ac:dyDescent="0.25">
      <c r="A173" s="371"/>
      <c r="B173" s="267"/>
      <c r="C173" s="374"/>
      <c r="D173" s="267"/>
      <c r="E173" s="374"/>
      <c r="F173" s="276"/>
      <c r="G173" s="111" t="s">
        <v>57</v>
      </c>
      <c r="H173" s="61">
        <v>0</v>
      </c>
      <c r="I173" s="112">
        <v>0</v>
      </c>
    </row>
    <row r="174" spans="1:9" ht="15.75" thickBot="1" x14ac:dyDescent="0.3">
      <c r="A174" s="371"/>
      <c r="B174" s="267"/>
      <c r="C174" s="374"/>
      <c r="D174" s="267"/>
      <c r="E174" s="374"/>
      <c r="F174" s="276"/>
      <c r="G174" s="111" t="s">
        <v>56</v>
      </c>
      <c r="H174" s="61">
        <v>0</v>
      </c>
      <c r="I174" s="112">
        <v>0</v>
      </c>
    </row>
    <row r="175" spans="1:9" ht="15.75" thickTop="1" x14ac:dyDescent="0.25">
      <c r="A175" s="371"/>
      <c r="B175" s="267"/>
      <c r="C175" s="374"/>
      <c r="D175" s="267"/>
      <c r="E175" s="381"/>
      <c r="F175" s="276"/>
      <c r="G175" s="79" t="s">
        <v>55</v>
      </c>
      <c r="H175" s="113">
        <v>17</v>
      </c>
      <c r="I175" s="114">
        <v>930.31</v>
      </c>
    </row>
    <row r="176" spans="1:9" x14ac:dyDescent="0.25">
      <c r="A176" s="371"/>
      <c r="B176" s="267"/>
      <c r="C176" s="374"/>
      <c r="D176" s="267"/>
      <c r="E176" s="379" t="s">
        <v>52</v>
      </c>
      <c r="F176" s="276"/>
      <c r="G176" s="111" t="s">
        <v>51</v>
      </c>
      <c r="H176" s="61">
        <v>0</v>
      </c>
      <c r="I176" s="112">
        <v>0</v>
      </c>
    </row>
    <row r="177" spans="1:9" x14ac:dyDescent="0.25">
      <c r="A177" s="371"/>
      <c r="B177" s="267"/>
      <c r="C177" s="374"/>
      <c r="D177" s="267"/>
      <c r="E177" s="374"/>
      <c r="F177" s="276"/>
      <c r="G177" s="111" t="s">
        <v>50</v>
      </c>
      <c r="H177" s="61">
        <v>172</v>
      </c>
      <c r="I177" s="112">
        <v>25.76</v>
      </c>
    </row>
    <row r="178" spans="1:9" ht="15.75" thickBot="1" x14ac:dyDescent="0.3">
      <c r="A178" s="371"/>
      <c r="B178" s="267"/>
      <c r="C178" s="374"/>
      <c r="D178" s="267"/>
      <c r="E178" s="374"/>
      <c r="F178" s="276"/>
      <c r="G178" s="111" t="s">
        <v>49</v>
      </c>
      <c r="H178" s="61">
        <v>3</v>
      </c>
      <c r="I178" s="112">
        <v>2.3199999999999998</v>
      </c>
    </row>
    <row r="179" spans="1:9" ht="16.5" thickTop="1" thickBot="1" x14ac:dyDescent="0.3">
      <c r="A179" s="371"/>
      <c r="B179" s="267"/>
      <c r="C179" s="374"/>
      <c r="D179" s="267"/>
      <c r="E179" s="376"/>
      <c r="F179" s="276"/>
      <c r="G179" s="79" t="s">
        <v>48</v>
      </c>
      <c r="H179" s="115">
        <v>174</v>
      </c>
      <c r="I179" s="114">
        <v>28.08</v>
      </c>
    </row>
    <row r="180" spans="1:9" ht="16.5" thickTop="1" thickBot="1" x14ac:dyDescent="0.3">
      <c r="A180" s="371"/>
      <c r="B180" s="267"/>
      <c r="C180" s="375"/>
      <c r="D180" s="267"/>
      <c r="E180" s="377" t="s">
        <v>47</v>
      </c>
      <c r="F180" s="377"/>
      <c r="G180" s="377"/>
      <c r="H180" s="115">
        <v>190</v>
      </c>
      <c r="I180" s="114">
        <v>958.39</v>
      </c>
    </row>
    <row r="181" spans="1:9" ht="16.5" thickTop="1" thickBot="1" x14ac:dyDescent="0.3">
      <c r="A181" s="372"/>
      <c r="B181" s="267"/>
      <c r="C181" s="378" t="s">
        <v>46</v>
      </c>
      <c r="D181" s="378"/>
      <c r="E181" s="378"/>
      <c r="F181" s="378"/>
      <c r="G181" s="378"/>
      <c r="H181" s="116">
        <v>190</v>
      </c>
      <c r="I181" s="117">
        <v>958.39</v>
      </c>
    </row>
    <row r="182" spans="1:9" ht="15.75" thickTop="1" x14ac:dyDescent="0.25">
      <c r="A182" s="370" t="s">
        <v>45</v>
      </c>
      <c r="B182" s="267"/>
      <c r="C182" s="373" t="s">
        <v>45</v>
      </c>
      <c r="D182" s="267"/>
      <c r="E182" s="373" t="s">
        <v>45</v>
      </c>
      <c r="F182" s="276"/>
      <c r="G182" s="111" t="s">
        <v>44</v>
      </c>
      <c r="H182" s="61">
        <v>0</v>
      </c>
      <c r="I182" s="112">
        <v>0</v>
      </c>
    </row>
    <row r="183" spans="1:9" x14ac:dyDescent="0.25">
      <c r="A183" s="371"/>
      <c r="B183" s="267"/>
      <c r="C183" s="374"/>
      <c r="D183" s="267"/>
      <c r="E183" s="374"/>
      <c r="F183" s="276"/>
      <c r="G183" s="111" t="s">
        <v>43</v>
      </c>
      <c r="H183" s="61">
        <v>0</v>
      </c>
      <c r="I183" s="112">
        <v>0</v>
      </c>
    </row>
    <row r="184" spans="1:9" x14ac:dyDescent="0.25">
      <c r="A184" s="371"/>
      <c r="B184" s="267"/>
      <c r="C184" s="374"/>
      <c r="D184" s="267"/>
      <c r="E184" s="374"/>
      <c r="F184" s="276"/>
      <c r="G184" s="111" t="s">
        <v>42</v>
      </c>
      <c r="H184" s="61">
        <v>0</v>
      </c>
      <c r="I184" s="112">
        <v>0</v>
      </c>
    </row>
    <row r="185" spans="1:9" x14ac:dyDescent="0.25">
      <c r="A185" s="371"/>
      <c r="B185" s="267"/>
      <c r="C185" s="374"/>
      <c r="D185" s="267"/>
      <c r="E185" s="374"/>
      <c r="F185" s="276"/>
      <c r="G185" s="111" t="s">
        <v>41</v>
      </c>
      <c r="H185" s="61">
        <v>0</v>
      </c>
      <c r="I185" s="112">
        <v>0</v>
      </c>
    </row>
    <row r="186" spans="1:9" x14ac:dyDescent="0.25">
      <c r="A186" s="371"/>
      <c r="B186" s="267"/>
      <c r="C186" s="374"/>
      <c r="D186" s="267"/>
      <c r="E186" s="374"/>
      <c r="F186" s="276"/>
      <c r="G186" s="111" t="s">
        <v>40</v>
      </c>
      <c r="H186" s="61">
        <v>0</v>
      </c>
      <c r="I186" s="112">
        <v>0</v>
      </c>
    </row>
    <row r="187" spans="1:9" ht="15.75" thickBot="1" x14ac:dyDescent="0.3">
      <c r="A187" s="371"/>
      <c r="B187" s="267"/>
      <c r="C187" s="374"/>
      <c r="D187" s="267"/>
      <c r="E187" s="374"/>
      <c r="F187" s="276"/>
      <c r="G187" s="111" t="s">
        <v>39</v>
      </c>
      <c r="H187" s="61">
        <v>0</v>
      </c>
      <c r="I187" s="112">
        <v>0</v>
      </c>
    </row>
    <row r="188" spans="1:9" ht="16.5" thickTop="1" thickBot="1" x14ac:dyDescent="0.3">
      <c r="A188" s="371"/>
      <c r="B188" s="267"/>
      <c r="C188" s="374"/>
      <c r="D188" s="267"/>
      <c r="E188" s="376"/>
      <c r="F188" s="276"/>
      <c r="G188" s="79" t="s">
        <v>38</v>
      </c>
      <c r="H188" s="115">
        <v>0</v>
      </c>
      <c r="I188" s="114">
        <v>0</v>
      </c>
    </row>
    <row r="189" spans="1:9" ht="16.5" thickTop="1" thickBot="1" x14ac:dyDescent="0.3">
      <c r="A189" s="371"/>
      <c r="B189" s="267"/>
      <c r="C189" s="375"/>
      <c r="D189" s="267"/>
      <c r="E189" s="377" t="s">
        <v>38</v>
      </c>
      <c r="F189" s="377"/>
      <c r="G189" s="377"/>
      <c r="H189" s="115">
        <v>0</v>
      </c>
      <c r="I189" s="114">
        <v>0</v>
      </c>
    </row>
    <row r="190" spans="1:9" ht="16.5" thickTop="1" thickBot="1" x14ac:dyDescent="0.3">
      <c r="A190" s="372"/>
      <c r="B190" s="267"/>
      <c r="C190" s="378" t="s">
        <v>38</v>
      </c>
      <c r="D190" s="378"/>
      <c r="E190" s="378"/>
      <c r="F190" s="378"/>
      <c r="G190" s="378"/>
      <c r="H190" s="116">
        <v>0</v>
      </c>
      <c r="I190" s="117">
        <v>0</v>
      </c>
    </row>
    <row r="191" spans="1:9" ht="15.75" thickTop="1" x14ac:dyDescent="0.25">
      <c r="A191" s="370" t="s">
        <v>37</v>
      </c>
      <c r="B191" s="267"/>
      <c r="C191" s="373" t="s">
        <v>37</v>
      </c>
      <c r="D191" s="267"/>
      <c r="E191" s="373" t="s">
        <v>37</v>
      </c>
      <c r="F191" s="276"/>
      <c r="G191" s="111" t="s">
        <v>36</v>
      </c>
      <c r="H191" s="61">
        <v>1</v>
      </c>
      <c r="I191" s="112">
        <v>0.2</v>
      </c>
    </row>
    <row r="192" spans="1:9" ht="15.75" thickBot="1" x14ac:dyDescent="0.3">
      <c r="A192" s="371"/>
      <c r="B192" s="267"/>
      <c r="C192" s="374"/>
      <c r="D192" s="267"/>
      <c r="E192" s="374"/>
      <c r="F192" s="276"/>
      <c r="G192" s="111" t="s">
        <v>35</v>
      </c>
      <c r="H192" s="61">
        <v>0</v>
      </c>
      <c r="I192" s="112">
        <v>0</v>
      </c>
    </row>
    <row r="193" spans="1:9" ht="16.5" thickTop="1" thickBot="1" x14ac:dyDescent="0.3">
      <c r="A193" s="371"/>
      <c r="B193" s="267"/>
      <c r="C193" s="374"/>
      <c r="D193" s="267"/>
      <c r="E193" s="376"/>
      <c r="F193" s="276"/>
      <c r="G193" s="79" t="s">
        <v>34</v>
      </c>
      <c r="H193" s="115">
        <v>1</v>
      </c>
      <c r="I193" s="114">
        <v>0.2</v>
      </c>
    </row>
    <row r="194" spans="1:9" ht="16.5" thickTop="1" thickBot="1" x14ac:dyDescent="0.3">
      <c r="A194" s="371"/>
      <c r="B194" s="267"/>
      <c r="C194" s="375"/>
      <c r="D194" s="267"/>
      <c r="E194" s="377" t="s">
        <v>34</v>
      </c>
      <c r="F194" s="377"/>
      <c r="G194" s="377"/>
      <c r="H194" s="115">
        <v>1</v>
      </c>
      <c r="I194" s="114">
        <v>0.2</v>
      </c>
    </row>
    <row r="195" spans="1:9" ht="16.5" thickTop="1" thickBot="1" x14ac:dyDescent="0.3">
      <c r="A195" s="384"/>
      <c r="B195" s="267"/>
      <c r="C195" s="385" t="s">
        <v>34</v>
      </c>
      <c r="D195" s="385"/>
      <c r="E195" s="385"/>
      <c r="F195" s="385"/>
      <c r="G195" s="385"/>
      <c r="H195" s="115">
        <v>1</v>
      </c>
      <c r="I195" s="114">
        <v>0.2</v>
      </c>
    </row>
    <row r="196" spans="1:9" ht="15.75" thickTop="1" x14ac:dyDescent="0.25">
      <c r="A196" s="377" t="s">
        <v>33</v>
      </c>
      <c r="B196" s="377"/>
      <c r="C196" s="377"/>
      <c r="D196" s="377"/>
      <c r="E196" s="377"/>
      <c r="F196" s="377"/>
      <c r="G196" s="377"/>
      <c r="H196" s="114"/>
      <c r="I196" s="118">
        <f>+I195+I190+I181+I160</f>
        <v>4420.0599999999995</v>
      </c>
    </row>
  </sheetData>
  <sheetProtection password="C43B" sheet="1" objects="1" scenarios="1"/>
  <mergeCells count="56"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:A4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E180:G180"/>
    <mergeCell ref="C181:G181"/>
    <mergeCell ref="A100:A130"/>
    <mergeCell ref="C100:C130"/>
    <mergeCell ref="E100:E130"/>
    <mergeCell ref="A131:A160"/>
    <mergeCell ref="C131:C159"/>
    <mergeCell ref="E131:E143"/>
    <mergeCell ref="E144:E150"/>
    <mergeCell ref="E151:E152"/>
    <mergeCell ref="E153:E158"/>
    <mergeCell ref="E159:G159"/>
    <mergeCell ref="C160:G160"/>
    <mergeCell ref="A196:G196"/>
    <mergeCell ref="A1:I1"/>
    <mergeCell ref="A191:A195"/>
    <mergeCell ref="C191:C194"/>
    <mergeCell ref="E191:E193"/>
    <mergeCell ref="E194:G194"/>
    <mergeCell ref="C195:G195"/>
    <mergeCell ref="A182:A190"/>
    <mergeCell ref="C182:C189"/>
    <mergeCell ref="E182:E188"/>
    <mergeCell ref="E189:G189"/>
    <mergeCell ref="C190:G190"/>
    <mergeCell ref="A161:A181"/>
    <mergeCell ref="C161:C180"/>
    <mergeCell ref="E161:E175"/>
    <mergeCell ref="E176:E179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>
    <pageSetUpPr fitToPage="1"/>
  </sheetPr>
  <dimension ref="A1:S196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294" customWidth="1"/>
    <col min="2" max="2" width="0.5" style="295" customWidth="1"/>
    <col min="3" max="3" width="18.125" style="299" customWidth="1"/>
    <col min="4" max="4" width="0.5" style="296" customWidth="1"/>
    <col min="5" max="5" width="26.875" style="299" customWidth="1"/>
    <col min="6" max="6" width="0.5" style="297" customWidth="1"/>
    <col min="7" max="7" width="55" style="300" bestFit="1" customWidth="1"/>
    <col min="8" max="8" width="15.625" style="301" customWidth="1"/>
    <col min="9" max="9" width="15.625" style="302" customWidth="1"/>
    <col min="10" max="17" width="15.625" style="294" customWidth="1"/>
    <col min="18" max="18" width="15.125" style="294" bestFit="1" customWidth="1"/>
    <col min="19" max="19" width="14.375" style="294" bestFit="1" customWidth="1"/>
    <col min="20" max="16384" width="9" style="294"/>
  </cols>
  <sheetData>
    <row r="1" spans="1:19" x14ac:dyDescent="0.25">
      <c r="A1" s="351" t="s">
        <v>633</v>
      </c>
      <c r="B1" s="351"/>
      <c r="C1" s="351"/>
      <c r="D1" s="351"/>
      <c r="E1" s="351"/>
      <c r="F1" s="351"/>
      <c r="G1" s="351"/>
      <c r="H1" s="351"/>
      <c r="I1" s="351"/>
      <c r="J1" s="107"/>
      <c r="K1" s="107"/>
      <c r="L1" s="107"/>
      <c r="M1" s="107"/>
      <c r="N1" s="107"/>
      <c r="O1" s="107"/>
      <c r="P1" s="107"/>
    </row>
    <row r="2" spans="1:19" x14ac:dyDescent="0.25">
      <c r="A2" s="109" t="s">
        <v>381</v>
      </c>
      <c r="B2" s="268"/>
      <c r="C2" s="109"/>
      <c r="D2" s="268"/>
      <c r="E2" s="109"/>
      <c r="F2" s="274"/>
      <c r="G2" s="109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9" x14ac:dyDescent="0.25">
      <c r="A3" s="388" t="s">
        <v>226</v>
      </c>
      <c r="B3" s="269"/>
      <c r="C3" s="386" t="s">
        <v>225</v>
      </c>
      <c r="D3" s="271"/>
      <c r="E3" s="386" t="s">
        <v>224</v>
      </c>
      <c r="F3" s="275"/>
      <c r="G3" s="388" t="s">
        <v>223</v>
      </c>
      <c r="H3" s="382" t="s">
        <v>635</v>
      </c>
      <c r="I3" s="383"/>
      <c r="J3" s="382" t="s">
        <v>636</v>
      </c>
      <c r="K3" s="383"/>
      <c r="L3" s="382" t="s">
        <v>637</v>
      </c>
      <c r="M3" s="383"/>
      <c r="N3" s="382" t="s">
        <v>638</v>
      </c>
      <c r="O3" s="383"/>
      <c r="P3" s="382" t="s">
        <v>639</v>
      </c>
      <c r="Q3" s="383"/>
      <c r="R3" s="382" t="s">
        <v>380</v>
      </c>
      <c r="S3" s="383"/>
    </row>
    <row r="4" spans="1:19" x14ac:dyDescent="0.25">
      <c r="A4" s="390"/>
      <c r="C4" s="387"/>
      <c r="E4" s="387"/>
      <c r="G4" s="389"/>
      <c r="H4" s="49" t="s">
        <v>222</v>
      </c>
      <c r="I4" s="110" t="s">
        <v>221</v>
      </c>
      <c r="J4" s="49" t="s">
        <v>222</v>
      </c>
      <c r="K4" s="110" t="s">
        <v>221</v>
      </c>
      <c r="L4" s="49" t="s">
        <v>222</v>
      </c>
      <c r="M4" s="110" t="s">
        <v>221</v>
      </c>
      <c r="N4" s="49" t="s">
        <v>222</v>
      </c>
      <c r="O4" s="110" t="s">
        <v>221</v>
      </c>
      <c r="P4" s="49" t="s">
        <v>222</v>
      </c>
      <c r="Q4" s="110" t="s">
        <v>221</v>
      </c>
      <c r="R4" s="49" t="s">
        <v>222</v>
      </c>
      <c r="S4" s="110" t="s">
        <v>221</v>
      </c>
    </row>
    <row r="5" spans="1:19" ht="15" customHeight="1" x14ac:dyDescent="0.25">
      <c r="A5" s="370" t="s">
        <v>99</v>
      </c>
      <c r="C5" s="379" t="s">
        <v>177</v>
      </c>
      <c r="E5" s="379" t="s">
        <v>220</v>
      </c>
      <c r="G5" s="111" t="s">
        <v>219</v>
      </c>
      <c r="H5" s="61">
        <v>2269</v>
      </c>
      <c r="I5" s="112">
        <v>439</v>
      </c>
      <c r="J5" s="61">
        <v>1144</v>
      </c>
      <c r="K5" s="112">
        <v>160.06</v>
      </c>
      <c r="L5" s="61">
        <v>739</v>
      </c>
      <c r="M5" s="112">
        <v>274.51</v>
      </c>
      <c r="N5" s="61">
        <v>1621</v>
      </c>
      <c r="O5" s="112">
        <v>1046.75</v>
      </c>
      <c r="P5" s="61">
        <v>1337</v>
      </c>
      <c r="Q5" s="112">
        <v>6898.51</v>
      </c>
      <c r="R5" s="61">
        <f t="shared" ref="R5:S9" si="0">+H5+J5+L5+N5+P5</f>
        <v>7110</v>
      </c>
      <c r="S5" s="112">
        <f t="shared" si="0"/>
        <v>8818.83</v>
      </c>
    </row>
    <row r="6" spans="1:19" x14ac:dyDescent="0.25">
      <c r="A6" s="371"/>
      <c r="B6" s="273"/>
      <c r="C6" s="374"/>
      <c r="D6" s="273"/>
      <c r="E6" s="374"/>
      <c r="G6" s="111" t="s">
        <v>218</v>
      </c>
      <c r="H6" s="61">
        <v>114</v>
      </c>
      <c r="I6" s="112">
        <v>87.44</v>
      </c>
      <c r="J6" s="61">
        <v>50</v>
      </c>
      <c r="K6" s="112">
        <v>17.010000000000002</v>
      </c>
      <c r="L6" s="61">
        <v>35</v>
      </c>
      <c r="M6" s="112">
        <v>73.3</v>
      </c>
      <c r="N6" s="61">
        <v>11</v>
      </c>
      <c r="O6" s="112">
        <v>4.3499999999999996</v>
      </c>
      <c r="P6" s="61">
        <v>125</v>
      </c>
      <c r="Q6" s="112">
        <v>209.51</v>
      </c>
      <c r="R6" s="61">
        <f t="shared" si="0"/>
        <v>335</v>
      </c>
      <c r="S6" s="112">
        <f t="shared" si="0"/>
        <v>391.61</v>
      </c>
    </row>
    <row r="7" spans="1:19" x14ac:dyDescent="0.25">
      <c r="A7" s="371"/>
      <c r="B7" s="273"/>
      <c r="C7" s="374"/>
      <c r="D7" s="273"/>
      <c r="E7" s="374"/>
      <c r="G7" s="111" t="s">
        <v>217</v>
      </c>
      <c r="H7" s="61">
        <v>2</v>
      </c>
      <c r="I7" s="112">
        <v>0.32</v>
      </c>
      <c r="J7" s="61">
        <v>1</v>
      </c>
      <c r="K7" s="112">
        <v>0.11</v>
      </c>
      <c r="L7" s="61">
        <v>0</v>
      </c>
      <c r="M7" s="112">
        <v>0</v>
      </c>
      <c r="N7" s="61">
        <v>1</v>
      </c>
      <c r="O7" s="112">
        <v>0.14000000000000001</v>
      </c>
      <c r="P7" s="61">
        <v>1</v>
      </c>
      <c r="Q7" s="112">
        <v>1.57</v>
      </c>
      <c r="R7" s="61">
        <f t="shared" si="0"/>
        <v>5</v>
      </c>
      <c r="S7" s="112">
        <f t="shared" si="0"/>
        <v>2.14</v>
      </c>
    </row>
    <row r="8" spans="1:19" x14ac:dyDescent="0.25">
      <c r="A8" s="371"/>
      <c r="B8" s="273"/>
      <c r="C8" s="374"/>
      <c r="D8" s="273"/>
      <c r="E8" s="374"/>
      <c r="G8" s="111" t="s">
        <v>216</v>
      </c>
      <c r="H8" s="61">
        <v>45</v>
      </c>
      <c r="I8" s="112">
        <v>12.66</v>
      </c>
      <c r="J8" s="61">
        <v>7</v>
      </c>
      <c r="K8" s="112">
        <v>0.84</v>
      </c>
      <c r="L8" s="61">
        <v>5</v>
      </c>
      <c r="M8" s="112">
        <v>1.75</v>
      </c>
      <c r="N8" s="61">
        <v>12</v>
      </c>
      <c r="O8" s="112">
        <v>100.55</v>
      </c>
      <c r="P8" s="61">
        <v>220</v>
      </c>
      <c r="Q8" s="112">
        <v>779.1</v>
      </c>
      <c r="R8" s="61">
        <f t="shared" si="0"/>
        <v>289</v>
      </c>
      <c r="S8" s="112">
        <f t="shared" si="0"/>
        <v>894.9</v>
      </c>
    </row>
    <row r="9" spans="1:19" ht="15.75" thickBot="1" x14ac:dyDescent="0.3">
      <c r="A9" s="371"/>
      <c r="B9" s="273"/>
      <c r="C9" s="374"/>
      <c r="D9" s="273"/>
      <c r="E9" s="374"/>
      <c r="G9" s="111" t="s">
        <v>215</v>
      </c>
      <c r="H9" s="61">
        <v>246</v>
      </c>
      <c r="I9" s="112">
        <v>57.83</v>
      </c>
      <c r="J9" s="61">
        <v>220</v>
      </c>
      <c r="K9" s="112">
        <v>30.37</v>
      </c>
      <c r="L9" s="61">
        <v>101</v>
      </c>
      <c r="M9" s="112">
        <v>24.97</v>
      </c>
      <c r="N9" s="61">
        <v>213</v>
      </c>
      <c r="O9" s="112">
        <v>178.87</v>
      </c>
      <c r="P9" s="61">
        <v>114</v>
      </c>
      <c r="Q9" s="112">
        <v>164.15</v>
      </c>
      <c r="R9" s="61">
        <f t="shared" si="0"/>
        <v>894</v>
      </c>
      <c r="S9" s="112">
        <f t="shared" si="0"/>
        <v>456.19000000000005</v>
      </c>
    </row>
    <row r="10" spans="1:19" ht="15.75" thickTop="1" x14ac:dyDescent="0.25">
      <c r="A10" s="371"/>
      <c r="B10" s="273"/>
      <c r="C10" s="374"/>
      <c r="D10" s="273"/>
      <c r="E10" s="381"/>
      <c r="F10" s="276"/>
      <c r="G10" s="79" t="s">
        <v>214</v>
      </c>
      <c r="H10" s="113">
        <v>2602</v>
      </c>
      <c r="I10" s="114">
        <v>597.25</v>
      </c>
      <c r="J10" s="113">
        <v>1394</v>
      </c>
      <c r="K10" s="114">
        <v>208.39</v>
      </c>
      <c r="L10" s="113">
        <v>865</v>
      </c>
      <c r="M10" s="114">
        <v>374.53</v>
      </c>
      <c r="N10" s="113">
        <v>1835</v>
      </c>
      <c r="O10" s="114">
        <v>1330.66</v>
      </c>
      <c r="P10" s="113">
        <v>1401</v>
      </c>
      <c r="Q10" s="114">
        <v>8052.84</v>
      </c>
      <c r="R10" s="113">
        <f>+H10+J10+L10+N10+P10</f>
        <v>8097</v>
      </c>
      <c r="S10" s="114">
        <f>SUM(S5:S9)</f>
        <v>10563.67</v>
      </c>
    </row>
    <row r="11" spans="1:19" ht="15" customHeight="1" x14ac:dyDescent="0.25">
      <c r="A11" s="371"/>
      <c r="B11" s="273"/>
      <c r="C11" s="374"/>
      <c r="D11" s="267"/>
      <c r="E11" s="379" t="s">
        <v>213</v>
      </c>
      <c r="F11" s="276"/>
      <c r="G11" s="111" t="s">
        <v>212</v>
      </c>
      <c r="H11" s="61">
        <v>4</v>
      </c>
      <c r="I11" s="112">
        <v>1.72</v>
      </c>
      <c r="J11" s="61">
        <v>0</v>
      </c>
      <c r="K11" s="112">
        <v>0</v>
      </c>
      <c r="L11" s="61">
        <v>1</v>
      </c>
      <c r="M11" s="112">
        <v>4.32</v>
      </c>
      <c r="N11" s="61">
        <v>42</v>
      </c>
      <c r="O11" s="112">
        <v>539.12</v>
      </c>
      <c r="P11" s="61">
        <v>1613</v>
      </c>
      <c r="Q11" s="112">
        <v>4559.2</v>
      </c>
      <c r="R11" s="61">
        <f t="shared" ref="R11:S18" si="1">+H11+J11+L11+N11+P11</f>
        <v>1660</v>
      </c>
      <c r="S11" s="112">
        <f t="shared" si="1"/>
        <v>5104.3599999999997</v>
      </c>
    </row>
    <row r="12" spans="1:19" x14ac:dyDescent="0.25">
      <c r="A12" s="371"/>
      <c r="B12" s="273"/>
      <c r="C12" s="374"/>
      <c r="D12" s="267"/>
      <c r="E12" s="374"/>
      <c r="F12" s="276"/>
      <c r="G12" s="111" t="s">
        <v>211</v>
      </c>
      <c r="H12" s="61">
        <v>11271</v>
      </c>
      <c r="I12" s="112">
        <v>20824.25</v>
      </c>
      <c r="J12" s="61">
        <v>1215</v>
      </c>
      <c r="K12" s="112">
        <v>1550.59</v>
      </c>
      <c r="L12" s="61">
        <v>32</v>
      </c>
      <c r="M12" s="112">
        <v>33.58</v>
      </c>
      <c r="N12" s="61">
        <v>203</v>
      </c>
      <c r="O12" s="112">
        <v>7768.94</v>
      </c>
      <c r="P12" s="61">
        <v>699</v>
      </c>
      <c r="Q12" s="112">
        <v>932.62</v>
      </c>
      <c r="R12" s="61">
        <f t="shared" si="1"/>
        <v>13420</v>
      </c>
      <c r="S12" s="112">
        <f t="shared" si="1"/>
        <v>31109.98</v>
      </c>
    </row>
    <row r="13" spans="1:19" x14ac:dyDescent="0.25">
      <c r="A13" s="371"/>
      <c r="B13" s="273"/>
      <c r="C13" s="374"/>
      <c r="D13" s="267"/>
      <c r="E13" s="374"/>
      <c r="F13" s="276"/>
      <c r="G13" s="111" t="s">
        <v>210</v>
      </c>
      <c r="H13" s="61">
        <v>223</v>
      </c>
      <c r="I13" s="112">
        <v>138.27000000000001</v>
      </c>
      <c r="J13" s="61">
        <v>250</v>
      </c>
      <c r="K13" s="112">
        <v>123.58</v>
      </c>
      <c r="L13" s="61">
        <v>3</v>
      </c>
      <c r="M13" s="112">
        <v>0.91</v>
      </c>
      <c r="N13" s="61">
        <v>8</v>
      </c>
      <c r="O13" s="112">
        <v>9.2899999999999991</v>
      </c>
      <c r="P13" s="61">
        <v>0</v>
      </c>
      <c r="Q13" s="112">
        <v>0</v>
      </c>
      <c r="R13" s="61">
        <f t="shared" si="1"/>
        <v>484</v>
      </c>
      <c r="S13" s="112">
        <f t="shared" si="1"/>
        <v>272.05000000000007</v>
      </c>
    </row>
    <row r="14" spans="1:19" x14ac:dyDescent="0.25">
      <c r="A14" s="371"/>
      <c r="B14" s="273"/>
      <c r="C14" s="374"/>
      <c r="D14" s="267"/>
      <c r="E14" s="374"/>
      <c r="F14" s="276"/>
      <c r="G14" s="111" t="s">
        <v>209</v>
      </c>
      <c r="H14" s="61">
        <v>18217</v>
      </c>
      <c r="I14" s="112">
        <v>36321.410000000003</v>
      </c>
      <c r="J14" s="61">
        <v>2731</v>
      </c>
      <c r="K14" s="112">
        <v>3194.9</v>
      </c>
      <c r="L14" s="61">
        <v>3</v>
      </c>
      <c r="M14" s="112">
        <v>2.52</v>
      </c>
      <c r="N14" s="61">
        <v>79</v>
      </c>
      <c r="O14" s="112">
        <v>203.2</v>
      </c>
      <c r="P14" s="61">
        <v>8</v>
      </c>
      <c r="Q14" s="112">
        <v>8.44</v>
      </c>
      <c r="R14" s="61">
        <f t="shared" si="1"/>
        <v>21038</v>
      </c>
      <c r="S14" s="112">
        <f t="shared" si="1"/>
        <v>39730.47</v>
      </c>
    </row>
    <row r="15" spans="1:19" x14ac:dyDescent="0.25">
      <c r="A15" s="371"/>
      <c r="B15" s="273"/>
      <c r="C15" s="374"/>
      <c r="D15" s="267"/>
      <c r="E15" s="374"/>
      <c r="F15" s="276"/>
      <c r="G15" s="111" t="s">
        <v>208</v>
      </c>
      <c r="H15" s="61">
        <v>2159</v>
      </c>
      <c r="I15" s="112">
        <v>1030.4000000000001</v>
      </c>
      <c r="J15" s="61">
        <v>323</v>
      </c>
      <c r="K15" s="112">
        <v>220.53</v>
      </c>
      <c r="L15" s="61">
        <v>75</v>
      </c>
      <c r="M15" s="112">
        <v>282.97000000000003</v>
      </c>
      <c r="N15" s="61">
        <v>150</v>
      </c>
      <c r="O15" s="112">
        <v>1369.34</v>
      </c>
      <c r="P15" s="61">
        <v>10</v>
      </c>
      <c r="Q15" s="112">
        <v>3.23</v>
      </c>
      <c r="R15" s="61">
        <f t="shared" si="1"/>
        <v>2717</v>
      </c>
      <c r="S15" s="112">
        <f t="shared" si="1"/>
        <v>2906.47</v>
      </c>
    </row>
    <row r="16" spans="1:19" x14ac:dyDescent="0.25">
      <c r="A16" s="371"/>
      <c r="B16" s="273"/>
      <c r="C16" s="374"/>
      <c r="D16" s="267"/>
      <c r="E16" s="374"/>
      <c r="F16" s="276"/>
      <c r="G16" s="111" t="s">
        <v>207</v>
      </c>
      <c r="H16" s="61">
        <v>55</v>
      </c>
      <c r="I16" s="112">
        <v>658.13</v>
      </c>
      <c r="J16" s="61">
        <v>352</v>
      </c>
      <c r="K16" s="112">
        <v>706.77</v>
      </c>
      <c r="L16" s="61">
        <v>418</v>
      </c>
      <c r="M16" s="112">
        <v>6773.64</v>
      </c>
      <c r="N16" s="61">
        <v>828</v>
      </c>
      <c r="O16" s="112">
        <v>26367.279999999999</v>
      </c>
      <c r="P16" s="61">
        <v>154</v>
      </c>
      <c r="Q16" s="112">
        <v>2730.39</v>
      </c>
      <c r="R16" s="61">
        <f t="shared" si="1"/>
        <v>1807</v>
      </c>
      <c r="S16" s="112">
        <f t="shared" si="1"/>
        <v>37236.21</v>
      </c>
    </row>
    <row r="17" spans="1:19" x14ac:dyDescent="0.25">
      <c r="A17" s="371"/>
      <c r="B17" s="273"/>
      <c r="C17" s="374"/>
      <c r="D17" s="267"/>
      <c r="E17" s="374"/>
      <c r="F17" s="276"/>
      <c r="G17" s="111" t="s">
        <v>206</v>
      </c>
      <c r="H17" s="61">
        <v>24</v>
      </c>
      <c r="I17" s="112">
        <v>43.48</v>
      </c>
      <c r="J17" s="61">
        <v>6</v>
      </c>
      <c r="K17" s="112">
        <v>42.97</v>
      </c>
      <c r="L17" s="61">
        <v>1</v>
      </c>
      <c r="M17" s="112">
        <v>0.17</v>
      </c>
      <c r="N17" s="61">
        <v>18</v>
      </c>
      <c r="O17" s="112">
        <v>93.01</v>
      </c>
      <c r="P17" s="61">
        <v>1</v>
      </c>
      <c r="Q17" s="112">
        <v>1.74</v>
      </c>
      <c r="R17" s="61">
        <f t="shared" si="1"/>
        <v>50</v>
      </c>
      <c r="S17" s="112">
        <f t="shared" si="1"/>
        <v>181.37</v>
      </c>
    </row>
    <row r="18" spans="1:19" ht="15.75" thickBot="1" x14ac:dyDescent="0.3">
      <c r="A18" s="371"/>
      <c r="B18" s="273"/>
      <c r="C18" s="374"/>
      <c r="D18" s="267"/>
      <c r="E18" s="374"/>
      <c r="F18" s="276"/>
      <c r="G18" s="111" t="s">
        <v>205</v>
      </c>
      <c r="H18" s="61">
        <v>548</v>
      </c>
      <c r="I18" s="112">
        <v>135.96</v>
      </c>
      <c r="J18" s="61">
        <v>208</v>
      </c>
      <c r="K18" s="112">
        <v>56.97</v>
      </c>
      <c r="L18" s="61">
        <v>57</v>
      </c>
      <c r="M18" s="112">
        <v>26.52</v>
      </c>
      <c r="N18" s="61">
        <v>77</v>
      </c>
      <c r="O18" s="112">
        <v>243.6</v>
      </c>
      <c r="P18" s="61">
        <v>438</v>
      </c>
      <c r="Q18" s="112">
        <v>454.34</v>
      </c>
      <c r="R18" s="61">
        <f t="shared" si="1"/>
        <v>1328</v>
      </c>
      <c r="S18" s="112">
        <f t="shared" si="1"/>
        <v>917.39</v>
      </c>
    </row>
    <row r="19" spans="1:19" ht="15.75" thickTop="1" x14ac:dyDescent="0.25">
      <c r="A19" s="371"/>
      <c r="B19" s="273"/>
      <c r="C19" s="374"/>
      <c r="D19" s="267"/>
      <c r="E19" s="381"/>
      <c r="F19" s="276"/>
      <c r="G19" s="79" t="s">
        <v>204</v>
      </c>
      <c r="H19" s="113">
        <v>27696</v>
      </c>
      <c r="I19" s="114">
        <v>59153.62</v>
      </c>
      <c r="J19" s="113">
        <v>4564</v>
      </c>
      <c r="K19" s="114">
        <v>5896.31</v>
      </c>
      <c r="L19" s="113">
        <v>563</v>
      </c>
      <c r="M19" s="114">
        <v>7124.63</v>
      </c>
      <c r="N19" s="113">
        <v>1325</v>
      </c>
      <c r="O19" s="114">
        <v>36593.78</v>
      </c>
      <c r="P19" s="113">
        <v>2252</v>
      </c>
      <c r="Q19" s="114">
        <v>8689.9599999999991</v>
      </c>
      <c r="R19" s="113">
        <f>+H19+J19+L19+N19+P19</f>
        <v>36400</v>
      </c>
      <c r="S19" s="114">
        <f>SUM(S11:S18)</f>
        <v>117458.3</v>
      </c>
    </row>
    <row r="20" spans="1:19" ht="15" customHeight="1" x14ac:dyDescent="0.25">
      <c r="A20" s="371"/>
      <c r="B20" s="273"/>
      <c r="C20" s="374"/>
      <c r="D20" s="267"/>
      <c r="E20" s="379" t="s">
        <v>203</v>
      </c>
      <c r="F20" s="276"/>
      <c r="G20" s="111" t="s">
        <v>202</v>
      </c>
      <c r="H20" s="61">
        <v>327</v>
      </c>
      <c r="I20" s="112">
        <v>128.59</v>
      </c>
      <c r="J20" s="61">
        <v>123</v>
      </c>
      <c r="K20" s="112">
        <v>88.58</v>
      </c>
      <c r="L20" s="61">
        <v>150</v>
      </c>
      <c r="M20" s="112">
        <v>324.89999999999998</v>
      </c>
      <c r="N20" s="61">
        <v>85</v>
      </c>
      <c r="O20" s="112">
        <v>455.22</v>
      </c>
      <c r="P20" s="61">
        <v>17</v>
      </c>
      <c r="Q20" s="112">
        <v>11.34</v>
      </c>
      <c r="R20" s="61">
        <f t="shared" ref="R20:S31" si="2">+H20+J20+L20+N20+P20</f>
        <v>702</v>
      </c>
      <c r="S20" s="112">
        <f t="shared" si="2"/>
        <v>1008.63</v>
      </c>
    </row>
    <row r="21" spans="1:19" x14ac:dyDescent="0.25">
      <c r="A21" s="371"/>
      <c r="B21" s="273"/>
      <c r="C21" s="374"/>
      <c r="D21" s="267"/>
      <c r="E21" s="374"/>
      <c r="F21" s="276"/>
      <c r="G21" s="111" t="s">
        <v>201</v>
      </c>
      <c r="H21" s="61">
        <v>3166</v>
      </c>
      <c r="I21" s="112">
        <v>2336.54</v>
      </c>
      <c r="J21" s="61">
        <v>1054</v>
      </c>
      <c r="K21" s="112">
        <v>2147.6</v>
      </c>
      <c r="L21" s="61">
        <v>12</v>
      </c>
      <c r="M21" s="112">
        <v>3.69</v>
      </c>
      <c r="N21" s="61">
        <v>38</v>
      </c>
      <c r="O21" s="112">
        <v>59.31</v>
      </c>
      <c r="P21" s="61">
        <v>4</v>
      </c>
      <c r="Q21" s="112">
        <v>0.81</v>
      </c>
      <c r="R21" s="61">
        <f t="shared" si="2"/>
        <v>4274</v>
      </c>
      <c r="S21" s="112">
        <f t="shared" si="2"/>
        <v>4547.95</v>
      </c>
    </row>
    <row r="22" spans="1:19" x14ac:dyDescent="0.25">
      <c r="A22" s="371"/>
      <c r="B22" s="273"/>
      <c r="C22" s="374"/>
      <c r="D22" s="267"/>
      <c r="E22" s="374"/>
      <c r="F22" s="276"/>
      <c r="G22" s="111" t="s">
        <v>200</v>
      </c>
      <c r="H22" s="61">
        <v>24</v>
      </c>
      <c r="I22" s="112">
        <v>13.77</v>
      </c>
      <c r="J22" s="61">
        <v>25</v>
      </c>
      <c r="K22" s="112">
        <v>45.46</v>
      </c>
      <c r="L22" s="61">
        <v>49</v>
      </c>
      <c r="M22" s="112">
        <v>82.12</v>
      </c>
      <c r="N22" s="61">
        <v>19</v>
      </c>
      <c r="O22" s="112">
        <v>195.97</v>
      </c>
      <c r="P22" s="61">
        <v>17</v>
      </c>
      <c r="Q22" s="112">
        <v>34.909999999999997</v>
      </c>
      <c r="R22" s="61">
        <f t="shared" si="2"/>
        <v>134</v>
      </c>
      <c r="S22" s="112">
        <f t="shared" si="2"/>
        <v>372.23</v>
      </c>
    </row>
    <row r="23" spans="1:19" x14ac:dyDescent="0.25">
      <c r="A23" s="371"/>
      <c r="B23" s="273"/>
      <c r="C23" s="374"/>
      <c r="D23" s="267"/>
      <c r="E23" s="374"/>
      <c r="F23" s="276"/>
      <c r="G23" s="111" t="s">
        <v>199</v>
      </c>
      <c r="H23" s="61">
        <v>737</v>
      </c>
      <c r="I23" s="112">
        <v>337.16</v>
      </c>
      <c r="J23" s="61">
        <v>69</v>
      </c>
      <c r="K23" s="112">
        <v>28.45</v>
      </c>
      <c r="L23" s="61">
        <v>126</v>
      </c>
      <c r="M23" s="112">
        <v>218.26</v>
      </c>
      <c r="N23" s="61">
        <v>119</v>
      </c>
      <c r="O23" s="112">
        <v>264.26</v>
      </c>
      <c r="P23" s="61">
        <v>284</v>
      </c>
      <c r="Q23" s="112">
        <v>226.62</v>
      </c>
      <c r="R23" s="61">
        <f t="shared" si="2"/>
        <v>1335</v>
      </c>
      <c r="S23" s="112">
        <f t="shared" si="2"/>
        <v>1074.75</v>
      </c>
    </row>
    <row r="24" spans="1:19" x14ac:dyDescent="0.25">
      <c r="A24" s="371"/>
      <c r="B24" s="273"/>
      <c r="C24" s="374"/>
      <c r="D24" s="267"/>
      <c r="E24" s="374"/>
      <c r="F24" s="276"/>
      <c r="G24" s="111" t="s">
        <v>198</v>
      </c>
      <c r="H24" s="61">
        <v>4</v>
      </c>
      <c r="I24" s="112">
        <v>1.79</v>
      </c>
      <c r="J24" s="61">
        <v>15</v>
      </c>
      <c r="K24" s="112">
        <v>9.68</v>
      </c>
      <c r="L24" s="61">
        <v>25</v>
      </c>
      <c r="M24" s="112">
        <v>42.64</v>
      </c>
      <c r="N24" s="61">
        <v>3</v>
      </c>
      <c r="O24" s="112">
        <v>0.6</v>
      </c>
      <c r="P24" s="61">
        <v>0</v>
      </c>
      <c r="Q24" s="112">
        <v>0</v>
      </c>
      <c r="R24" s="61">
        <f t="shared" si="2"/>
        <v>47</v>
      </c>
      <c r="S24" s="112">
        <f t="shared" si="2"/>
        <v>54.71</v>
      </c>
    </row>
    <row r="25" spans="1:19" x14ac:dyDescent="0.25">
      <c r="A25" s="371"/>
      <c r="B25" s="273"/>
      <c r="C25" s="374"/>
      <c r="D25" s="267"/>
      <c r="E25" s="374"/>
      <c r="F25" s="276"/>
      <c r="G25" s="111" t="s">
        <v>197</v>
      </c>
      <c r="H25" s="61">
        <v>4412</v>
      </c>
      <c r="I25" s="112">
        <v>4979.67</v>
      </c>
      <c r="J25" s="61">
        <v>1741</v>
      </c>
      <c r="K25" s="112">
        <v>1720.87</v>
      </c>
      <c r="L25" s="61">
        <v>534</v>
      </c>
      <c r="M25" s="112">
        <v>2422.2199999999998</v>
      </c>
      <c r="N25" s="61">
        <v>57</v>
      </c>
      <c r="O25" s="112">
        <v>154.41999999999999</v>
      </c>
      <c r="P25" s="61">
        <v>5</v>
      </c>
      <c r="Q25" s="112">
        <v>0.71</v>
      </c>
      <c r="R25" s="61">
        <f t="shared" si="2"/>
        <v>6749</v>
      </c>
      <c r="S25" s="112">
        <f t="shared" si="2"/>
        <v>9277.89</v>
      </c>
    </row>
    <row r="26" spans="1:19" x14ac:dyDescent="0.25">
      <c r="A26" s="371"/>
      <c r="B26" s="273"/>
      <c r="C26" s="374"/>
      <c r="D26" s="267"/>
      <c r="E26" s="374"/>
      <c r="F26" s="276"/>
      <c r="G26" s="111" t="s">
        <v>196</v>
      </c>
      <c r="H26" s="61">
        <v>170</v>
      </c>
      <c r="I26" s="112">
        <v>98.99</v>
      </c>
      <c r="J26" s="61">
        <v>682</v>
      </c>
      <c r="K26" s="112">
        <v>1058.5999999999999</v>
      </c>
      <c r="L26" s="61">
        <v>41</v>
      </c>
      <c r="M26" s="112">
        <v>49.92</v>
      </c>
      <c r="N26" s="61">
        <v>17</v>
      </c>
      <c r="O26" s="112">
        <v>52.28</v>
      </c>
      <c r="P26" s="61">
        <v>4</v>
      </c>
      <c r="Q26" s="112">
        <v>3.05</v>
      </c>
      <c r="R26" s="61">
        <f t="shared" si="2"/>
        <v>914</v>
      </c>
      <c r="S26" s="112">
        <f t="shared" si="2"/>
        <v>1262.8399999999999</v>
      </c>
    </row>
    <row r="27" spans="1:19" x14ac:dyDescent="0.25">
      <c r="A27" s="371"/>
      <c r="B27" s="273"/>
      <c r="C27" s="374"/>
      <c r="D27" s="267"/>
      <c r="E27" s="374"/>
      <c r="F27" s="276"/>
      <c r="G27" s="111" t="s">
        <v>195</v>
      </c>
      <c r="H27" s="61">
        <v>10</v>
      </c>
      <c r="I27" s="112">
        <v>1.01</v>
      </c>
      <c r="J27" s="61">
        <v>4</v>
      </c>
      <c r="K27" s="112">
        <v>0.3</v>
      </c>
      <c r="L27" s="61">
        <v>11</v>
      </c>
      <c r="M27" s="112">
        <v>4.9400000000000004</v>
      </c>
      <c r="N27" s="61">
        <v>5</v>
      </c>
      <c r="O27" s="112">
        <v>0.5</v>
      </c>
      <c r="P27" s="61">
        <v>6</v>
      </c>
      <c r="Q27" s="112">
        <v>0.69</v>
      </c>
      <c r="R27" s="61">
        <f t="shared" si="2"/>
        <v>36</v>
      </c>
      <c r="S27" s="112">
        <f t="shared" si="2"/>
        <v>7.4399999999999995</v>
      </c>
    </row>
    <row r="28" spans="1:19" x14ac:dyDescent="0.25">
      <c r="A28" s="371"/>
      <c r="B28" s="273"/>
      <c r="C28" s="374"/>
      <c r="D28" s="267"/>
      <c r="E28" s="374"/>
      <c r="F28" s="276"/>
      <c r="G28" s="111" t="s">
        <v>194</v>
      </c>
      <c r="H28" s="61">
        <v>476</v>
      </c>
      <c r="I28" s="112">
        <v>219.04</v>
      </c>
      <c r="J28" s="61">
        <v>324</v>
      </c>
      <c r="K28" s="112">
        <v>425.48</v>
      </c>
      <c r="L28" s="61">
        <v>859</v>
      </c>
      <c r="M28" s="112">
        <v>5496.85</v>
      </c>
      <c r="N28" s="61">
        <v>42</v>
      </c>
      <c r="O28" s="112">
        <v>295.82</v>
      </c>
      <c r="P28" s="61">
        <v>11</v>
      </c>
      <c r="Q28" s="112">
        <v>1.43</v>
      </c>
      <c r="R28" s="61">
        <f t="shared" si="2"/>
        <v>1712</v>
      </c>
      <c r="S28" s="112">
        <f t="shared" si="2"/>
        <v>6438.6200000000008</v>
      </c>
    </row>
    <row r="29" spans="1:19" x14ac:dyDescent="0.25">
      <c r="A29" s="371"/>
      <c r="B29" s="273"/>
      <c r="C29" s="374"/>
      <c r="D29" s="267"/>
      <c r="E29" s="374"/>
      <c r="F29" s="276"/>
      <c r="G29" s="111" t="s">
        <v>193</v>
      </c>
      <c r="H29" s="61">
        <v>499</v>
      </c>
      <c r="I29" s="112">
        <v>288.82</v>
      </c>
      <c r="J29" s="61">
        <v>537</v>
      </c>
      <c r="K29" s="112">
        <v>1594.85</v>
      </c>
      <c r="L29" s="61">
        <v>145</v>
      </c>
      <c r="M29" s="112">
        <v>142.94</v>
      </c>
      <c r="N29" s="61">
        <v>59</v>
      </c>
      <c r="O29" s="112">
        <v>455.88</v>
      </c>
      <c r="P29" s="61">
        <v>43</v>
      </c>
      <c r="Q29" s="112">
        <v>37.56</v>
      </c>
      <c r="R29" s="61">
        <f t="shared" si="2"/>
        <v>1283</v>
      </c>
      <c r="S29" s="112">
        <f t="shared" si="2"/>
        <v>2520.0499999999997</v>
      </c>
    </row>
    <row r="30" spans="1:19" x14ac:dyDescent="0.25">
      <c r="A30" s="371"/>
      <c r="B30" s="273"/>
      <c r="C30" s="374"/>
      <c r="D30" s="267"/>
      <c r="E30" s="374"/>
      <c r="F30" s="276"/>
      <c r="G30" s="111" t="s">
        <v>492</v>
      </c>
      <c r="H30" s="61">
        <v>0</v>
      </c>
      <c r="I30" s="112">
        <v>0</v>
      </c>
      <c r="J30" s="61">
        <v>0</v>
      </c>
      <c r="K30" s="112">
        <v>0</v>
      </c>
      <c r="L30" s="61">
        <v>0</v>
      </c>
      <c r="M30" s="112">
        <v>0</v>
      </c>
      <c r="N30" s="61">
        <v>0</v>
      </c>
      <c r="O30" s="112">
        <v>0</v>
      </c>
      <c r="P30" s="61">
        <v>0</v>
      </c>
      <c r="Q30" s="112">
        <v>0</v>
      </c>
      <c r="R30" s="61">
        <f t="shared" si="2"/>
        <v>0</v>
      </c>
      <c r="S30" s="112">
        <f t="shared" si="2"/>
        <v>0</v>
      </c>
    </row>
    <row r="31" spans="1:19" ht="15.75" thickBot="1" x14ac:dyDescent="0.3">
      <c r="A31" s="371"/>
      <c r="B31" s="273"/>
      <c r="C31" s="374"/>
      <c r="D31" s="267"/>
      <c r="E31" s="374"/>
      <c r="F31" s="276"/>
      <c r="G31" s="111" t="s">
        <v>192</v>
      </c>
      <c r="H31" s="61">
        <v>7802</v>
      </c>
      <c r="I31" s="112">
        <v>1225.9000000000001</v>
      </c>
      <c r="J31" s="61">
        <v>4670</v>
      </c>
      <c r="K31" s="112">
        <v>772.7</v>
      </c>
      <c r="L31" s="61">
        <v>770</v>
      </c>
      <c r="M31" s="112">
        <v>195.08</v>
      </c>
      <c r="N31" s="61">
        <v>874</v>
      </c>
      <c r="O31" s="112">
        <v>267.02999999999997</v>
      </c>
      <c r="P31" s="61">
        <v>146</v>
      </c>
      <c r="Q31" s="112">
        <v>57.61</v>
      </c>
      <c r="R31" s="61">
        <f t="shared" si="2"/>
        <v>14262</v>
      </c>
      <c r="S31" s="112">
        <f t="shared" si="2"/>
        <v>2518.3200000000002</v>
      </c>
    </row>
    <row r="32" spans="1:19" ht="15.75" thickTop="1" x14ac:dyDescent="0.25">
      <c r="A32" s="371"/>
      <c r="B32" s="273"/>
      <c r="C32" s="374"/>
      <c r="D32" s="267"/>
      <c r="E32" s="381"/>
      <c r="F32" s="276"/>
      <c r="G32" s="79" t="s">
        <v>191</v>
      </c>
      <c r="H32" s="113">
        <v>15218</v>
      </c>
      <c r="I32" s="114">
        <v>9631.2800000000007</v>
      </c>
      <c r="J32" s="113">
        <v>8046</v>
      </c>
      <c r="K32" s="114">
        <v>7892.57</v>
      </c>
      <c r="L32" s="113">
        <v>1951</v>
      </c>
      <c r="M32" s="114">
        <v>8983.56</v>
      </c>
      <c r="N32" s="113">
        <v>1214</v>
      </c>
      <c r="O32" s="114">
        <v>2201.29</v>
      </c>
      <c r="P32" s="113">
        <v>489</v>
      </c>
      <c r="Q32" s="114">
        <v>374.73</v>
      </c>
      <c r="R32" s="113">
        <f>+H32+J32+L32+N32+P32</f>
        <v>26918</v>
      </c>
      <c r="S32" s="114">
        <f>SUM(S20:S31)</f>
        <v>29083.429999999997</v>
      </c>
    </row>
    <row r="33" spans="1:19" ht="15" customHeight="1" x14ac:dyDescent="0.25">
      <c r="A33" s="371" t="s">
        <v>99</v>
      </c>
      <c r="B33" s="273"/>
      <c r="C33" s="374" t="s">
        <v>177</v>
      </c>
      <c r="D33" s="267"/>
      <c r="E33" s="379" t="s">
        <v>190</v>
      </c>
      <c r="F33" s="276"/>
      <c r="G33" s="111" t="s">
        <v>189</v>
      </c>
      <c r="H33" s="61">
        <v>3</v>
      </c>
      <c r="I33" s="112">
        <v>2.77</v>
      </c>
      <c r="J33" s="61">
        <v>15</v>
      </c>
      <c r="K33" s="112">
        <v>7.94</v>
      </c>
      <c r="L33" s="61">
        <v>0</v>
      </c>
      <c r="M33" s="112">
        <v>0</v>
      </c>
      <c r="N33" s="61">
        <v>2</v>
      </c>
      <c r="O33" s="112">
        <v>20.25</v>
      </c>
      <c r="P33" s="61">
        <v>107</v>
      </c>
      <c r="Q33" s="112">
        <v>513.61</v>
      </c>
      <c r="R33" s="61">
        <f t="shared" ref="R33:S45" si="3">+H33+J33+L33+N33+P33</f>
        <v>127</v>
      </c>
      <c r="S33" s="112">
        <f t="shared" si="3"/>
        <v>544.57000000000005</v>
      </c>
    </row>
    <row r="34" spans="1:19" ht="15" customHeight="1" x14ac:dyDescent="0.25">
      <c r="A34" s="371"/>
      <c r="B34" s="273"/>
      <c r="C34" s="374"/>
      <c r="D34" s="267"/>
      <c r="E34" s="374"/>
      <c r="F34" s="276"/>
      <c r="G34" s="111" t="s">
        <v>493</v>
      </c>
      <c r="H34" s="61">
        <v>0</v>
      </c>
      <c r="I34" s="112">
        <v>0</v>
      </c>
      <c r="J34" s="61">
        <v>0</v>
      </c>
      <c r="K34" s="112">
        <v>0</v>
      </c>
      <c r="L34" s="61">
        <v>0</v>
      </c>
      <c r="M34" s="112">
        <v>0</v>
      </c>
      <c r="N34" s="61">
        <v>0</v>
      </c>
      <c r="O34" s="112">
        <v>0</v>
      </c>
      <c r="P34" s="61">
        <v>0</v>
      </c>
      <c r="Q34" s="112">
        <v>0</v>
      </c>
      <c r="R34" s="61">
        <f t="shared" si="3"/>
        <v>0</v>
      </c>
      <c r="S34" s="112">
        <f t="shared" si="3"/>
        <v>0</v>
      </c>
    </row>
    <row r="35" spans="1:19" x14ac:dyDescent="0.25">
      <c r="A35" s="371"/>
      <c r="B35" s="273"/>
      <c r="C35" s="374"/>
      <c r="D35" s="267"/>
      <c r="E35" s="374"/>
      <c r="F35" s="276"/>
      <c r="G35" s="111" t="s">
        <v>188</v>
      </c>
      <c r="H35" s="61">
        <v>0</v>
      </c>
      <c r="I35" s="112">
        <v>0</v>
      </c>
      <c r="J35" s="61">
        <v>0</v>
      </c>
      <c r="K35" s="112">
        <v>0</v>
      </c>
      <c r="L35" s="61">
        <v>0</v>
      </c>
      <c r="M35" s="112">
        <v>0</v>
      </c>
      <c r="N35" s="61">
        <v>0</v>
      </c>
      <c r="O35" s="112">
        <v>0</v>
      </c>
      <c r="P35" s="61">
        <v>2</v>
      </c>
      <c r="Q35" s="112">
        <v>0.53</v>
      </c>
      <c r="R35" s="61">
        <f t="shared" si="3"/>
        <v>2</v>
      </c>
      <c r="S35" s="112">
        <f t="shared" si="3"/>
        <v>0.53</v>
      </c>
    </row>
    <row r="36" spans="1:19" x14ac:dyDescent="0.25">
      <c r="A36" s="371"/>
      <c r="B36" s="273"/>
      <c r="C36" s="374"/>
      <c r="D36" s="267"/>
      <c r="E36" s="374"/>
      <c r="F36" s="276"/>
      <c r="G36" s="111" t="s">
        <v>187</v>
      </c>
      <c r="H36" s="61">
        <v>0</v>
      </c>
      <c r="I36" s="112">
        <v>0</v>
      </c>
      <c r="J36" s="61">
        <v>1</v>
      </c>
      <c r="K36" s="112">
        <v>0.1</v>
      </c>
      <c r="L36" s="61">
        <v>0</v>
      </c>
      <c r="M36" s="112">
        <v>0</v>
      </c>
      <c r="N36" s="61">
        <v>0</v>
      </c>
      <c r="O36" s="112">
        <v>0</v>
      </c>
      <c r="P36" s="61">
        <v>3</v>
      </c>
      <c r="Q36" s="112">
        <v>2.81</v>
      </c>
      <c r="R36" s="61">
        <f t="shared" si="3"/>
        <v>4</v>
      </c>
      <c r="S36" s="112">
        <f t="shared" si="3"/>
        <v>2.91</v>
      </c>
    </row>
    <row r="37" spans="1:19" x14ac:dyDescent="0.25">
      <c r="A37" s="371"/>
      <c r="B37" s="273"/>
      <c r="C37" s="374"/>
      <c r="D37" s="267"/>
      <c r="E37" s="374"/>
      <c r="F37" s="276"/>
      <c r="G37" s="111" t="s">
        <v>186</v>
      </c>
      <c r="H37" s="61">
        <v>64</v>
      </c>
      <c r="I37" s="112">
        <v>24.52</v>
      </c>
      <c r="J37" s="61">
        <v>30</v>
      </c>
      <c r="K37" s="112">
        <v>28.15</v>
      </c>
      <c r="L37" s="61">
        <v>15</v>
      </c>
      <c r="M37" s="112">
        <v>8.2799999999999994</v>
      </c>
      <c r="N37" s="61">
        <v>8</v>
      </c>
      <c r="O37" s="112">
        <v>14.38</v>
      </c>
      <c r="P37" s="61">
        <v>23</v>
      </c>
      <c r="Q37" s="112">
        <v>110.16</v>
      </c>
      <c r="R37" s="61">
        <f t="shared" si="3"/>
        <v>140</v>
      </c>
      <c r="S37" s="112">
        <f t="shared" si="3"/>
        <v>185.49</v>
      </c>
    </row>
    <row r="38" spans="1:19" x14ac:dyDescent="0.25">
      <c r="A38" s="371"/>
      <c r="B38" s="273"/>
      <c r="C38" s="374"/>
      <c r="D38" s="267"/>
      <c r="E38" s="374"/>
      <c r="F38" s="276"/>
      <c r="G38" s="111" t="s">
        <v>185</v>
      </c>
      <c r="H38" s="61">
        <v>5</v>
      </c>
      <c r="I38" s="112">
        <v>6.31</v>
      </c>
      <c r="J38" s="61">
        <v>17</v>
      </c>
      <c r="K38" s="112">
        <v>62.38</v>
      </c>
      <c r="L38" s="61">
        <v>11</v>
      </c>
      <c r="M38" s="112">
        <v>29.56</v>
      </c>
      <c r="N38" s="61">
        <v>85</v>
      </c>
      <c r="O38" s="112">
        <v>362.64</v>
      </c>
      <c r="P38" s="61">
        <v>7</v>
      </c>
      <c r="Q38" s="112">
        <v>17.75</v>
      </c>
      <c r="R38" s="61">
        <f t="shared" si="3"/>
        <v>125</v>
      </c>
      <c r="S38" s="112">
        <f t="shared" si="3"/>
        <v>478.64</v>
      </c>
    </row>
    <row r="39" spans="1:19" x14ac:dyDescent="0.25">
      <c r="A39" s="371"/>
      <c r="B39" s="273"/>
      <c r="C39" s="374"/>
      <c r="D39" s="267"/>
      <c r="E39" s="374"/>
      <c r="F39" s="276"/>
      <c r="G39" s="111" t="s">
        <v>556</v>
      </c>
      <c r="H39" s="61">
        <v>0</v>
      </c>
      <c r="I39" s="112">
        <v>0</v>
      </c>
      <c r="J39" s="61">
        <v>0</v>
      </c>
      <c r="K39" s="112">
        <v>0</v>
      </c>
      <c r="L39" s="61">
        <v>0</v>
      </c>
      <c r="M39" s="112">
        <v>0</v>
      </c>
      <c r="N39" s="61">
        <v>0</v>
      </c>
      <c r="O39" s="112">
        <v>0</v>
      </c>
      <c r="P39" s="61">
        <v>0</v>
      </c>
      <c r="Q39" s="112">
        <v>0</v>
      </c>
      <c r="R39" s="61">
        <f t="shared" si="3"/>
        <v>0</v>
      </c>
      <c r="S39" s="112">
        <f t="shared" si="3"/>
        <v>0</v>
      </c>
    </row>
    <row r="40" spans="1:19" x14ac:dyDescent="0.25">
      <c r="A40" s="371"/>
      <c r="B40" s="273"/>
      <c r="C40" s="374"/>
      <c r="D40" s="267"/>
      <c r="E40" s="374"/>
      <c r="F40" s="276"/>
      <c r="G40" s="111" t="s">
        <v>184</v>
      </c>
      <c r="H40" s="61">
        <v>567</v>
      </c>
      <c r="I40" s="112">
        <v>1655.79</v>
      </c>
      <c r="J40" s="61">
        <v>248</v>
      </c>
      <c r="K40" s="112">
        <v>578.53</v>
      </c>
      <c r="L40" s="61">
        <v>7</v>
      </c>
      <c r="M40" s="112">
        <v>11.25</v>
      </c>
      <c r="N40" s="61">
        <v>9</v>
      </c>
      <c r="O40" s="112">
        <v>19.059999999999999</v>
      </c>
      <c r="P40" s="61">
        <v>0</v>
      </c>
      <c r="Q40" s="112">
        <v>0</v>
      </c>
      <c r="R40" s="61">
        <f t="shared" si="3"/>
        <v>831</v>
      </c>
      <c r="S40" s="112">
        <f t="shared" si="3"/>
        <v>2264.6299999999997</v>
      </c>
    </row>
    <row r="41" spans="1:19" x14ac:dyDescent="0.25">
      <c r="A41" s="371"/>
      <c r="B41" s="273"/>
      <c r="C41" s="374"/>
      <c r="D41" s="267"/>
      <c r="E41" s="374"/>
      <c r="F41" s="276"/>
      <c r="G41" s="111" t="s">
        <v>557</v>
      </c>
      <c r="H41" s="61">
        <v>0</v>
      </c>
      <c r="I41" s="112">
        <v>0</v>
      </c>
      <c r="J41" s="61">
        <v>0</v>
      </c>
      <c r="K41" s="112">
        <v>0</v>
      </c>
      <c r="L41" s="61">
        <v>0</v>
      </c>
      <c r="M41" s="112">
        <v>0</v>
      </c>
      <c r="N41" s="61">
        <v>0</v>
      </c>
      <c r="O41" s="112">
        <v>0</v>
      </c>
      <c r="P41" s="61">
        <v>0</v>
      </c>
      <c r="Q41" s="112">
        <v>0</v>
      </c>
      <c r="R41" s="61">
        <f t="shared" si="3"/>
        <v>0</v>
      </c>
      <c r="S41" s="112">
        <f t="shared" si="3"/>
        <v>0</v>
      </c>
    </row>
    <row r="42" spans="1:19" x14ac:dyDescent="0.25">
      <c r="A42" s="371"/>
      <c r="B42" s="273"/>
      <c r="C42" s="374"/>
      <c r="D42" s="267"/>
      <c r="E42" s="374"/>
      <c r="F42" s="276"/>
      <c r="G42" s="111" t="s">
        <v>432</v>
      </c>
      <c r="H42" s="61">
        <v>9</v>
      </c>
      <c r="I42" s="112">
        <v>9.83</v>
      </c>
      <c r="J42" s="61">
        <v>8</v>
      </c>
      <c r="K42" s="112">
        <v>7.01</v>
      </c>
      <c r="L42" s="61">
        <v>2</v>
      </c>
      <c r="M42" s="112">
        <v>6.27</v>
      </c>
      <c r="N42" s="61">
        <v>2</v>
      </c>
      <c r="O42" s="112">
        <v>1.01</v>
      </c>
      <c r="P42" s="61">
        <v>1</v>
      </c>
      <c r="Q42" s="112">
        <v>0.12</v>
      </c>
      <c r="R42" s="61">
        <f t="shared" si="3"/>
        <v>22</v>
      </c>
      <c r="S42" s="112">
        <f t="shared" si="3"/>
        <v>24.240000000000002</v>
      </c>
    </row>
    <row r="43" spans="1:19" x14ac:dyDescent="0.25">
      <c r="A43" s="371"/>
      <c r="B43" s="273"/>
      <c r="C43" s="374"/>
      <c r="D43" s="267"/>
      <c r="E43" s="374"/>
      <c r="F43" s="276"/>
      <c r="G43" s="111" t="s">
        <v>433</v>
      </c>
      <c r="H43" s="61">
        <v>0</v>
      </c>
      <c r="I43" s="112">
        <v>0</v>
      </c>
      <c r="J43" s="61">
        <v>0</v>
      </c>
      <c r="K43" s="112">
        <v>0</v>
      </c>
      <c r="L43" s="61">
        <v>0</v>
      </c>
      <c r="M43" s="112">
        <v>0</v>
      </c>
      <c r="N43" s="61">
        <v>0</v>
      </c>
      <c r="O43" s="112">
        <v>0</v>
      </c>
      <c r="P43" s="61">
        <v>0</v>
      </c>
      <c r="Q43" s="112">
        <v>0</v>
      </c>
      <c r="R43" s="61">
        <f t="shared" si="3"/>
        <v>0</v>
      </c>
      <c r="S43" s="112">
        <f t="shared" si="3"/>
        <v>0</v>
      </c>
    </row>
    <row r="44" spans="1:19" x14ac:dyDescent="0.25">
      <c r="A44" s="371"/>
      <c r="B44" s="273"/>
      <c r="C44" s="374"/>
      <c r="D44" s="267"/>
      <c r="E44" s="374"/>
      <c r="F44" s="276"/>
      <c r="G44" s="111" t="s">
        <v>183</v>
      </c>
      <c r="H44" s="61">
        <v>5</v>
      </c>
      <c r="I44" s="112">
        <v>20.72</v>
      </c>
      <c r="J44" s="61">
        <v>16</v>
      </c>
      <c r="K44" s="112">
        <v>22.45</v>
      </c>
      <c r="L44" s="61">
        <v>8</v>
      </c>
      <c r="M44" s="112">
        <v>44.85</v>
      </c>
      <c r="N44" s="61">
        <v>41</v>
      </c>
      <c r="O44" s="112">
        <v>273.7</v>
      </c>
      <c r="P44" s="61">
        <v>17</v>
      </c>
      <c r="Q44" s="112">
        <v>52.8</v>
      </c>
      <c r="R44" s="61">
        <f t="shared" si="3"/>
        <v>87</v>
      </c>
      <c r="S44" s="112">
        <f t="shared" si="3"/>
        <v>414.52000000000004</v>
      </c>
    </row>
    <row r="45" spans="1:19" ht="15.75" thickBot="1" x14ac:dyDescent="0.3">
      <c r="A45" s="371"/>
      <c r="B45" s="273"/>
      <c r="C45" s="374"/>
      <c r="D45" s="267"/>
      <c r="E45" s="374"/>
      <c r="F45" s="276"/>
      <c r="G45" s="111" t="s">
        <v>182</v>
      </c>
      <c r="H45" s="61">
        <v>96</v>
      </c>
      <c r="I45" s="112">
        <v>22.39</v>
      </c>
      <c r="J45" s="61">
        <v>60</v>
      </c>
      <c r="K45" s="112">
        <v>17.23</v>
      </c>
      <c r="L45" s="61">
        <v>8</v>
      </c>
      <c r="M45" s="112">
        <v>1.24</v>
      </c>
      <c r="N45" s="61">
        <v>19</v>
      </c>
      <c r="O45" s="112">
        <v>8.92</v>
      </c>
      <c r="P45" s="61">
        <v>11</v>
      </c>
      <c r="Q45" s="112">
        <v>10.83</v>
      </c>
      <c r="R45" s="61">
        <f t="shared" si="3"/>
        <v>194</v>
      </c>
      <c r="S45" s="112">
        <f t="shared" si="3"/>
        <v>60.610000000000007</v>
      </c>
    </row>
    <row r="46" spans="1:19" ht="15.75" thickTop="1" x14ac:dyDescent="0.25">
      <c r="A46" s="371"/>
      <c r="B46" s="273"/>
      <c r="C46" s="374"/>
      <c r="D46" s="267"/>
      <c r="E46" s="381"/>
      <c r="F46" s="276"/>
      <c r="G46" s="79" t="s">
        <v>181</v>
      </c>
      <c r="H46" s="113">
        <v>739</v>
      </c>
      <c r="I46" s="114">
        <v>1742.33</v>
      </c>
      <c r="J46" s="113">
        <v>384</v>
      </c>
      <c r="K46" s="114">
        <v>723.79</v>
      </c>
      <c r="L46" s="113">
        <v>50</v>
      </c>
      <c r="M46" s="114">
        <v>101.45</v>
      </c>
      <c r="N46" s="113">
        <v>158</v>
      </c>
      <c r="O46" s="114">
        <v>699.96</v>
      </c>
      <c r="P46" s="113">
        <v>149</v>
      </c>
      <c r="Q46" s="114">
        <v>708.61</v>
      </c>
      <c r="R46" s="113">
        <f>+H46+J46+L46+N46+P46</f>
        <v>1480</v>
      </c>
      <c r="S46" s="114">
        <f>SUM(S33:S45)</f>
        <v>3976.1399999999994</v>
      </c>
    </row>
    <row r="47" spans="1:19" ht="15" customHeight="1" thickBot="1" x14ac:dyDescent="0.3">
      <c r="A47" s="371"/>
      <c r="B47" s="273"/>
      <c r="C47" s="374"/>
      <c r="D47" s="267"/>
      <c r="E47" s="379" t="s">
        <v>180</v>
      </c>
      <c r="F47" s="276"/>
      <c r="G47" s="111" t="s">
        <v>179</v>
      </c>
      <c r="H47" s="61">
        <v>19483</v>
      </c>
      <c r="I47" s="112">
        <v>6326.31</v>
      </c>
      <c r="J47" s="61">
        <v>8868</v>
      </c>
      <c r="K47" s="112">
        <v>2840.4</v>
      </c>
      <c r="L47" s="61">
        <v>1569</v>
      </c>
      <c r="M47" s="112">
        <v>1709.83</v>
      </c>
      <c r="N47" s="61">
        <v>1756</v>
      </c>
      <c r="O47" s="112">
        <v>2213.1799999999998</v>
      </c>
      <c r="P47" s="61">
        <v>2695</v>
      </c>
      <c r="Q47" s="112">
        <v>7159.7</v>
      </c>
      <c r="R47" s="61">
        <f>+H47+J47+L47+N47+P47</f>
        <v>34371</v>
      </c>
      <c r="S47" s="112">
        <f>+I47+K47+M47+O47+Q47</f>
        <v>20249.420000000002</v>
      </c>
    </row>
    <row r="48" spans="1:19" ht="15.75" thickTop="1" x14ac:dyDescent="0.25">
      <c r="A48" s="371"/>
      <c r="B48" s="273"/>
      <c r="C48" s="374"/>
      <c r="D48" s="267"/>
      <c r="E48" s="374"/>
      <c r="F48" s="276"/>
      <c r="G48" s="79" t="s">
        <v>178</v>
      </c>
      <c r="H48" s="113">
        <v>19483</v>
      </c>
      <c r="I48" s="114">
        <v>6326.31</v>
      </c>
      <c r="J48" s="113">
        <v>8868</v>
      </c>
      <c r="K48" s="114">
        <v>2840.4</v>
      </c>
      <c r="L48" s="113">
        <v>1569</v>
      </c>
      <c r="M48" s="114">
        <v>1709.83</v>
      </c>
      <c r="N48" s="113">
        <v>1756</v>
      </c>
      <c r="O48" s="114">
        <v>2213.1799999999998</v>
      </c>
      <c r="P48" s="113">
        <v>2695</v>
      </c>
      <c r="Q48" s="114">
        <v>7159.7</v>
      </c>
      <c r="R48" s="113">
        <f>+H48+J48+L48+N48+P48</f>
        <v>34371</v>
      </c>
      <c r="S48" s="114">
        <f>SUM(S47)</f>
        <v>20249.420000000002</v>
      </c>
    </row>
    <row r="49" spans="1:19" ht="15.75" customHeight="1" thickBot="1" x14ac:dyDescent="0.3">
      <c r="A49" s="371"/>
      <c r="B49" s="273"/>
      <c r="C49" s="374"/>
      <c r="D49" s="267"/>
      <c r="E49" s="379" t="s">
        <v>176</v>
      </c>
      <c r="F49" s="276"/>
      <c r="G49" s="111" t="s">
        <v>175</v>
      </c>
      <c r="H49" s="61">
        <v>38240</v>
      </c>
      <c r="I49" s="112">
        <v>70254.17</v>
      </c>
      <c r="J49" s="61">
        <v>23388</v>
      </c>
      <c r="K49" s="112">
        <v>35449.64</v>
      </c>
      <c r="L49" s="61">
        <v>4674</v>
      </c>
      <c r="M49" s="112">
        <v>12162.98</v>
      </c>
      <c r="N49" s="61">
        <v>14964</v>
      </c>
      <c r="O49" s="112">
        <v>165505.31</v>
      </c>
      <c r="P49" s="61">
        <v>1918</v>
      </c>
      <c r="Q49" s="112">
        <v>1352.84</v>
      </c>
      <c r="R49" s="61">
        <f>+H49+J49+L49+N49+P49</f>
        <v>83184</v>
      </c>
      <c r="S49" s="112">
        <f>+I49+K49+M49+O49+Q49</f>
        <v>284724.94</v>
      </c>
    </row>
    <row r="50" spans="1:19" ht="15.75" thickTop="1" x14ac:dyDescent="0.25">
      <c r="A50" s="371"/>
      <c r="B50" s="273"/>
      <c r="C50" s="374"/>
      <c r="D50" s="267"/>
      <c r="E50" s="381"/>
      <c r="F50" s="276"/>
      <c r="G50" s="79" t="s">
        <v>174</v>
      </c>
      <c r="H50" s="113">
        <v>38240</v>
      </c>
      <c r="I50" s="114">
        <v>70254.17</v>
      </c>
      <c r="J50" s="113">
        <v>23388</v>
      </c>
      <c r="K50" s="114">
        <v>35449.64</v>
      </c>
      <c r="L50" s="113">
        <v>4674</v>
      </c>
      <c r="M50" s="114">
        <v>12162.98</v>
      </c>
      <c r="N50" s="113">
        <v>14964</v>
      </c>
      <c r="O50" s="114">
        <v>165505.31</v>
      </c>
      <c r="P50" s="113">
        <v>1918</v>
      </c>
      <c r="Q50" s="114">
        <v>1352.84</v>
      </c>
      <c r="R50" s="113">
        <f>+H50+J50+L50+N50+P50</f>
        <v>83184</v>
      </c>
      <c r="S50" s="114">
        <f>SUM(S49)</f>
        <v>284724.94</v>
      </c>
    </row>
    <row r="51" spans="1:19" ht="15" customHeight="1" x14ac:dyDescent="0.25">
      <c r="A51" s="371"/>
      <c r="B51" s="273"/>
      <c r="C51" s="374"/>
      <c r="D51" s="267"/>
      <c r="E51" s="379" t="s">
        <v>173</v>
      </c>
      <c r="F51" s="276"/>
      <c r="G51" s="111" t="s">
        <v>172</v>
      </c>
      <c r="H51" s="61">
        <v>51</v>
      </c>
      <c r="I51" s="112">
        <v>32.54</v>
      </c>
      <c r="J51" s="61">
        <v>32</v>
      </c>
      <c r="K51" s="112">
        <v>32.47</v>
      </c>
      <c r="L51" s="61">
        <v>10</v>
      </c>
      <c r="M51" s="112">
        <v>10.119999999999999</v>
      </c>
      <c r="N51" s="61">
        <v>3</v>
      </c>
      <c r="O51" s="112">
        <v>0.22</v>
      </c>
      <c r="P51" s="61">
        <v>1</v>
      </c>
      <c r="Q51" s="112">
        <v>4.72</v>
      </c>
      <c r="R51" s="61">
        <f t="shared" ref="R51:S57" si="4">+H51+J51+L51+N51+P51</f>
        <v>97</v>
      </c>
      <c r="S51" s="112">
        <f t="shared" si="4"/>
        <v>80.069999999999993</v>
      </c>
    </row>
    <row r="52" spans="1:19" x14ac:dyDescent="0.25">
      <c r="A52" s="371"/>
      <c r="B52" s="273"/>
      <c r="C52" s="374"/>
      <c r="D52" s="267"/>
      <c r="E52" s="374"/>
      <c r="F52" s="276"/>
      <c r="G52" s="111" t="s">
        <v>171</v>
      </c>
      <c r="H52" s="61">
        <v>161</v>
      </c>
      <c r="I52" s="112">
        <v>106.08</v>
      </c>
      <c r="J52" s="61">
        <v>74</v>
      </c>
      <c r="K52" s="112">
        <v>43.13</v>
      </c>
      <c r="L52" s="61">
        <v>15</v>
      </c>
      <c r="M52" s="112">
        <v>21.08</v>
      </c>
      <c r="N52" s="61">
        <v>29</v>
      </c>
      <c r="O52" s="112">
        <v>261.82</v>
      </c>
      <c r="P52" s="61">
        <v>28</v>
      </c>
      <c r="Q52" s="112">
        <v>131.72</v>
      </c>
      <c r="R52" s="61">
        <f t="shared" si="4"/>
        <v>307</v>
      </c>
      <c r="S52" s="112">
        <f t="shared" si="4"/>
        <v>563.83000000000004</v>
      </c>
    </row>
    <row r="53" spans="1:19" x14ac:dyDescent="0.25">
      <c r="A53" s="371"/>
      <c r="B53" s="273"/>
      <c r="C53" s="374"/>
      <c r="D53" s="267"/>
      <c r="E53" s="374"/>
      <c r="F53" s="276"/>
      <c r="G53" s="111" t="s">
        <v>170</v>
      </c>
      <c r="H53" s="61">
        <v>58</v>
      </c>
      <c r="I53" s="112">
        <v>62.14</v>
      </c>
      <c r="J53" s="61">
        <v>55</v>
      </c>
      <c r="K53" s="112">
        <v>23.21</v>
      </c>
      <c r="L53" s="61">
        <v>1</v>
      </c>
      <c r="M53" s="112">
        <v>0.05</v>
      </c>
      <c r="N53" s="61">
        <v>0</v>
      </c>
      <c r="O53" s="112">
        <v>0</v>
      </c>
      <c r="P53" s="61">
        <v>1</v>
      </c>
      <c r="Q53" s="112">
        <v>2.19</v>
      </c>
      <c r="R53" s="61">
        <f t="shared" si="4"/>
        <v>115</v>
      </c>
      <c r="S53" s="112">
        <f t="shared" si="4"/>
        <v>87.589999999999989</v>
      </c>
    </row>
    <row r="54" spans="1:19" x14ac:dyDescent="0.25">
      <c r="A54" s="371"/>
      <c r="B54" s="273"/>
      <c r="C54" s="374"/>
      <c r="D54" s="267"/>
      <c r="E54" s="374"/>
      <c r="F54" s="276"/>
      <c r="G54" s="111" t="s">
        <v>169</v>
      </c>
      <c r="H54" s="61">
        <v>9</v>
      </c>
      <c r="I54" s="112">
        <v>7.84</v>
      </c>
      <c r="J54" s="61">
        <v>125</v>
      </c>
      <c r="K54" s="112">
        <v>330.42</v>
      </c>
      <c r="L54" s="61">
        <v>6</v>
      </c>
      <c r="M54" s="112">
        <v>7.87</v>
      </c>
      <c r="N54" s="61">
        <v>39</v>
      </c>
      <c r="O54" s="112">
        <v>298.52</v>
      </c>
      <c r="P54" s="61">
        <v>277</v>
      </c>
      <c r="Q54" s="112">
        <v>1340.7</v>
      </c>
      <c r="R54" s="61">
        <f t="shared" si="4"/>
        <v>456</v>
      </c>
      <c r="S54" s="112">
        <f t="shared" si="4"/>
        <v>1985.35</v>
      </c>
    </row>
    <row r="55" spans="1:19" x14ac:dyDescent="0.25">
      <c r="A55" s="371"/>
      <c r="B55" s="273"/>
      <c r="C55" s="374"/>
      <c r="D55" s="267"/>
      <c r="E55" s="374"/>
      <c r="F55" s="276"/>
      <c r="G55" s="111" t="s">
        <v>168</v>
      </c>
      <c r="H55" s="61">
        <v>628</v>
      </c>
      <c r="I55" s="112">
        <v>873.21</v>
      </c>
      <c r="J55" s="61">
        <v>468</v>
      </c>
      <c r="K55" s="112">
        <v>620.11</v>
      </c>
      <c r="L55" s="61">
        <v>33</v>
      </c>
      <c r="M55" s="112">
        <v>67.94</v>
      </c>
      <c r="N55" s="61">
        <v>39</v>
      </c>
      <c r="O55" s="112">
        <v>94.03</v>
      </c>
      <c r="P55" s="61">
        <v>2</v>
      </c>
      <c r="Q55" s="112">
        <v>3.45</v>
      </c>
      <c r="R55" s="61">
        <f t="shared" si="4"/>
        <v>1170</v>
      </c>
      <c r="S55" s="112">
        <f t="shared" si="4"/>
        <v>1658.7400000000002</v>
      </c>
    </row>
    <row r="56" spans="1:19" x14ac:dyDescent="0.25">
      <c r="A56" s="371"/>
      <c r="B56" s="273"/>
      <c r="C56" s="374"/>
      <c r="D56" s="267"/>
      <c r="E56" s="374"/>
      <c r="F56" s="276"/>
      <c r="G56" s="111" t="s">
        <v>167</v>
      </c>
      <c r="H56" s="61">
        <v>327</v>
      </c>
      <c r="I56" s="112">
        <v>190.27</v>
      </c>
      <c r="J56" s="61">
        <v>4</v>
      </c>
      <c r="K56" s="112">
        <v>17.37</v>
      </c>
      <c r="L56" s="61">
        <v>0</v>
      </c>
      <c r="M56" s="112">
        <v>0</v>
      </c>
      <c r="N56" s="61">
        <v>4</v>
      </c>
      <c r="O56" s="112">
        <v>9.75</v>
      </c>
      <c r="P56" s="61">
        <v>0</v>
      </c>
      <c r="Q56" s="112">
        <v>0</v>
      </c>
      <c r="R56" s="61">
        <f t="shared" si="4"/>
        <v>335</v>
      </c>
      <c r="S56" s="112">
        <f t="shared" si="4"/>
        <v>217.39000000000001</v>
      </c>
    </row>
    <row r="57" spans="1:19" ht="15.75" thickBot="1" x14ac:dyDescent="0.3">
      <c r="A57" s="371"/>
      <c r="B57" s="273"/>
      <c r="C57" s="374"/>
      <c r="D57" s="267"/>
      <c r="E57" s="374"/>
      <c r="F57" s="276"/>
      <c r="G57" s="111" t="s">
        <v>166</v>
      </c>
      <c r="H57" s="61">
        <v>1158</v>
      </c>
      <c r="I57" s="112">
        <v>185.15</v>
      </c>
      <c r="J57" s="61">
        <v>473</v>
      </c>
      <c r="K57" s="112">
        <v>82.82</v>
      </c>
      <c r="L57" s="61">
        <v>309</v>
      </c>
      <c r="M57" s="112">
        <v>92.92</v>
      </c>
      <c r="N57" s="61">
        <v>384</v>
      </c>
      <c r="O57" s="112">
        <v>133.12</v>
      </c>
      <c r="P57" s="61">
        <v>60</v>
      </c>
      <c r="Q57" s="112">
        <v>29.24</v>
      </c>
      <c r="R57" s="61">
        <f t="shared" si="4"/>
        <v>2384</v>
      </c>
      <c r="S57" s="112">
        <f t="shared" si="4"/>
        <v>523.25</v>
      </c>
    </row>
    <row r="58" spans="1:19" ht="15.75" thickTop="1" x14ac:dyDescent="0.25">
      <c r="A58" s="371"/>
      <c r="B58" s="273"/>
      <c r="C58" s="374"/>
      <c r="D58" s="267"/>
      <c r="E58" s="381"/>
      <c r="F58" s="276"/>
      <c r="G58" s="79" t="s">
        <v>165</v>
      </c>
      <c r="H58" s="113">
        <v>2227</v>
      </c>
      <c r="I58" s="114">
        <v>1457.23</v>
      </c>
      <c r="J58" s="113">
        <v>1134</v>
      </c>
      <c r="K58" s="114">
        <v>1149.53</v>
      </c>
      <c r="L58" s="113">
        <v>364</v>
      </c>
      <c r="M58" s="114">
        <v>199.98</v>
      </c>
      <c r="N58" s="113">
        <v>488</v>
      </c>
      <c r="O58" s="114">
        <v>797.46</v>
      </c>
      <c r="P58" s="113">
        <v>360</v>
      </c>
      <c r="Q58" s="114">
        <v>1512.02</v>
      </c>
      <c r="R58" s="113">
        <f>+H58+J58+L58+N58+P58</f>
        <v>4573</v>
      </c>
      <c r="S58" s="114">
        <f>SUM(S51:S57)</f>
        <v>5116.22</v>
      </c>
    </row>
    <row r="59" spans="1:19" ht="15" customHeight="1" thickBot="1" x14ac:dyDescent="0.3">
      <c r="A59" s="371"/>
      <c r="B59" s="273"/>
      <c r="C59" s="374"/>
      <c r="D59" s="267"/>
      <c r="E59" s="379" t="s">
        <v>164</v>
      </c>
      <c r="F59" s="276"/>
      <c r="G59" s="111" t="s">
        <v>163</v>
      </c>
      <c r="H59" s="61">
        <v>2037</v>
      </c>
      <c r="I59" s="112">
        <v>4823.43</v>
      </c>
      <c r="J59" s="61">
        <v>742</v>
      </c>
      <c r="K59" s="112">
        <v>8198.08</v>
      </c>
      <c r="L59" s="61">
        <v>970</v>
      </c>
      <c r="M59" s="112">
        <v>58889.86</v>
      </c>
      <c r="N59" s="61">
        <v>4250</v>
      </c>
      <c r="O59" s="112">
        <v>177066.73</v>
      </c>
      <c r="P59" s="61">
        <v>792</v>
      </c>
      <c r="Q59" s="112">
        <v>4921.33</v>
      </c>
      <c r="R59" s="61">
        <f>+H59+J59+L59+N59+P59</f>
        <v>8791</v>
      </c>
      <c r="S59" s="112">
        <f>+I59+K59+M59+O59+Q59</f>
        <v>253899.43</v>
      </c>
    </row>
    <row r="60" spans="1:19" ht="15.75" thickTop="1" x14ac:dyDescent="0.25">
      <c r="A60" s="371"/>
      <c r="B60" s="273"/>
      <c r="C60" s="374"/>
      <c r="D60" s="267"/>
      <c r="E60" s="381"/>
      <c r="F60" s="276"/>
      <c r="G60" s="79" t="s">
        <v>162</v>
      </c>
      <c r="H60" s="113">
        <v>2037</v>
      </c>
      <c r="I60" s="114">
        <v>4823.43</v>
      </c>
      <c r="J60" s="113">
        <v>742</v>
      </c>
      <c r="K60" s="114">
        <v>8198.08</v>
      </c>
      <c r="L60" s="113">
        <v>970</v>
      </c>
      <c r="M60" s="114">
        <v>58889.86</v>
      </c>
      <c r="N60" s="113">
        <v>4250</v>
      </c>
      <c r="O60" s="114">
        <v>177066.73</v>
      </c>
      <c r="P60" s="113">
        <v>792</v>
      </c>
      <c r="Q60" s="114">
        <v>4921.33</v>
      </c>
      <c r="R60" s="113">
        <f>+H60+J60+L60+N60+P60</f>
        <v>8791</v>
      </c>
      <c r="S60" s="114">
        <f>SUM(S59)</f>
        <v>253899.43</v>
      </c>
    </row>
    <row r="61" spans="1:19" ht="15" customHeight="1" x14ac:dyDescent="0.25">
      <c r="A61" s="371"/>
      <c r="B61" s="273"/>
      <c r="C61" s="374"/>
      <c r="D61" s="267"/>
      <c r="E61" s="379" t="s">
        <v>161</v>
      </c>
      <c r="F61" s="276"/>
      <c r="G61" s="111" t="s">
        <v>160</v>
      </c>
      <c r="H61" s="61">
        <v>41596</v>
      </c>
      <c r="I61" s="112">
        <v>78791.179999999993</v>
      </c>
      <c r="J61" s="61">
        <v>17937</v>
      </c>
      <c r="K61" s="112">
        <v>60922.63</v>
      </c>
      <c r="L61" s="61">
        <v>4431</v>
      </c>
      <c r="M61" s="112">
        <v>9634.94</v>
      </c>
      <c r="N61" s="61">
        <v>8830</v>
      </c>
      <c r="O61" s="112">
        <v>87004.71</v>
      </c>
      <c r="P61" s="61">
        <v>3132</v>
      </c>
      <c r="Q61" s="112">
        <v>19146.509999999998</v>
      </c>
      <c r="R61" s="61">
        <f t="shared" ref="R61:S63" si="5">+H61+J61+L61+N61+P61</f>
        <v>75926</v>
      </c>
      <c r="S61" s="112">
        <f t="shared" si="5"/>
        <v>255499.97000000003</v>
      </c>
    </row>
    <row r="62" spans="1:19" x14ac:dyDescent="0.25">
      <c r="A62" s="371"/>
      <c r="B62" s="273"/>
      <c r="C62" s="374"/>
      <c r="D62" s="267"/>
      <c r="E62" s="374"/>
      <c r="F62" s="276"/>
      <c r="G62" s="111" t="s">
        <v>159</v>
      </c>
      <c r="H62" s="61">
        <v>10762</v>
      </c>
      <c r="I62" s="112">
        <v>197825.94</v>
      </c>
      <c r="J62" s="61">
        <v>428</v>
      </c>
      <c r="K62" s="112">
        <v>9689.77</v>
      </c>
      <c r="L62" s="61">
        <v>0</v>
      </c>
      <c r="M62" s="112">
        <v>0</v>
      </c>
      <c r="N62" s="61">
        <v>10</v>
      </c>
      <c r="O62" s="112">
        <v>176.15</v>
      </c>
      <c r="P62" s="61">
        <v>0</v>
      </c>
      <c r="Q62" s="112">
        <v>0</v>
      </c>
      <c r="R62" s="61">
        <f t="shared" si="5"/>
        <v>11200</v>
      </c>
      <c r="S62" s="112">
        <f t="shared" si="5"/>
        <v>207691.86</v>
      </c>
    </row>
    <row r="63" spans="1:19" ht="15.75" thickBot="1" x14ac:dyDescent="0.3">
      <c r="A63" s="371"/>
      <c r="B63" s="273"/>
      <c r="C63" s="374"/>
      <c r="D63" s="267"/>
      <c r="E63" s="374"/>
      <c r="F63" s="276"/>
      <c r="G63" s="111" t="s">
        <v>158</v>
      </c>
      <c r="H63" s="61">
        <v>30428</v>
      </c>
      <c r="I63" s="112">
        <v>59287.56</v>
      </c>
      <c r="J63" s="61">
        <v>14990</v>
      </c>
      <c r="K63" s="112">
        <v>122155.85</v>
      </c>
      <c r="L63" s="61">
        <v>2552</v>
      </c>
      <c r="M63" s="112">
        <v>68626.36</v>
      </c>
      <c r="N63" s="61">
        <v>10603</v>
      </c>
      <c r="O63" s="112">
        <v>716968.9</v>
      </c>
      <c r="P63" s="61">
        <v>1776</v>
      </c>
      <c r="Q63" s="112">
        <v>11556.27</v>
      </c>
      <c r="R63" s="61">
        <f t="shared" si="5"/>
        <v>60349</v>
      </c>
      <c r="S63" s="112">
        <f t="shared" si="5"/>
        <v>978594.94000000006</v>
      </c>
    </row>
    <row r="64" spans="1:19" ht="15.75" thickTop="1" x14ac:dyDescent="0.25">
      <c r="A64" s="371"/>
      <c r="B64" s="273"/>
      <c r="C64" s="374"/>
      <c r="D64" s="267"/>
      <c r="E64" s="381"/>
      <c r="F64" s="276"/>
      <c r="G64" s="79" t="s">
        <v>157</v>
      </c>
      <c r="H64" s="113">
        <v>53952</v>
      </c>
      <c r="I64" s="114">
        <v>335904.68</v>
      </c>
      <c r="J64" s="113">
        <v>22963</v>
      </c>
      <c r="K64" s="114">
        <v>192768.25</v>
      </c>
      <c r="L64" s="113">
        <v>5364</v>
      </c>
      <c r="M64" s="114">
        <v>78261.3</v>
      </c>
      <c r="N64" s="113">
        <v>12903</v>
      </c>
      <c r="O64" s="114">
        <v>804149.76000000001</v>
      </c>
      <c r="P64" s="113">
        <v>3355</v>
      </c>
      <c r="Q64" s="114">
        <v>30702.78</v>
      </c>
      <c r="R64" s="113">
        <f>+H64+J64+L64+N64+P64</f>
        <v>98537</v>
      </c>
      <c r="S64" s="114">
        <f>SUM(S61:S63)</f>
        <v>1441786.77</v>
      </c>
    </row>
    <row r="65" spans="1:19" ht="15.75" thickBot="1" x14ac:dyDescent="0.3">
      <c r="A65" s="371"/>
      <c r="B65" s="273"/>
      <c r="C65" s="374"/>
      <c r="D65" s="267"/>
      <c r="E65" s="379" t="s">
        <v>156</v>
      </c>
      <c r="F65" s="276"/>
      <c r="G65" s="111" t="s">
        <v>155</v>
      </c>
      <c r="H65" s="61">
        <v>48598</v>
      </c>
      <c r="I65" s="112">
        <v>66284.800000000003</v>
      </c>
      <c r="J65" s="61">
        <v>15891</v>
      </c>
      <c r="K65" s="112">
        <v>16578.71</v>
      </c>
      <c r="L65" s="61">
        <v>2942</v>
      </c>
      <c r="M65" s="112">
        <v>15264.11</v>
      </c>
      <c r="N65" s="61">
        <v>2588</v>
      </c>
      <c r="O65" s="112">
        <v>23995.82</v>
      </c>
      <c r="P65" s="61">
        <v>797</v>
      </c>
      <c r="Q65" s="112">
        <v>506.11</v>
      </c>
      <c r="R65" s="61">
        <f>+H65+J65+L65+N65+P65</f>
        <v>70816</v>
      </c>
      <c r="S65" s="112">
        <f>+I65+K65+M65+O65+Q65</f>
        <v>122629.55</v>
      </c>
    </row>
    <row r="66" spans="1:19" ht="16.5" thickTop="1" thickBot="1" x14ac:dyDescent="0.3">
      <c r="A66" s="371"/>
      <c r="B66" s="273"/>
      <c r="C66" s="374"/>
      <c r="D66" s="267"/>
      <c r="E66" s="374"/>
      <c r="F66" s="276"/>
      <c r="G66" s="79" t="s">
        <v>154</v>
      </c>
      <c r="H66" s="115">
        <v>48598</v>
      </c>
      <c r="I66" s="114">
        <v>66284.800000000003</v>
      </c>
      <c r="J66" s="115">
        <v>15891</v>
      </c>
      <c r="K66" s="114">
        <v>16578.71</v>
      </c>
      <c r="L66" s="115">
        <v>2942</v>
      </c>
      <c r="M66" s="114">
        <v>15264.11</v>
      </c>
      <c r="N66" s="115">
        <v>2588</v>
      </c>
      <c r="O66" s="114">
        <v>23995.82</v>
      </c>
      <c r="P66" s="115">
        <v>797</v>
      </c>
      <c r="Q66" s="114">
        <v>506.11</v>
      </c>
      <c r="R66" s="115">
        <f>+H66+J66+L66+N66+P66</f>
        <v>70816</v>
      </c>
      <c r="S66" s="114">
        <f>SUM(S65)</f>
        <v>122629.55</v>
      </c>
    </row>
    <row r="67" spans="1:19" ht="15.75" thickTop="1" x14ac:dyDescent="0.25">
      <c r="A67" s="371" t="s">
        <v>99</v>
      </c>
      <c r="B67" s="273"/>
      <c r="C67" s="374" t="s">
        <v>177</v>
      </c>
      <c r="D67" s="267"/>
      <c r="E67" s="379" t="s">
        <v>150</v>
      </c>
      <c r="F67" s="276"/>
      <c r="G67" s="111" t="s">
        <v>153</v>
      </c>
      <c r="H67" s="61">
        <v>0</v>
      </c>
      <c r="I67" s="112">
        <v>0</v>
      </c>
      <c r="J67" s="61">
        <v>0</v>
      </c>
      <c r="K67" s="112">
        <v>0</v>
      </c>
      <c r="L67" s="61">
        <v>0</v>
      </c>
      <c r="M67" s="112">
        <v>0</v>
      </c>
      <c r="N67" s="61">
        <v>0</v>
      </c>
      <c r="O67" s="112">
        <v>0</v>
      </c>
      <c r="P67" s="61">
        <v>0</v>
      </c>
      <c r="Q67" s="112">
        <v>0</v>
      </c>
      <c r="R67" s="61">
        <f t="shared" ref="R67:S73" si="6">+H67+J67+L67+N67+P67</f>
        <v>0</v>
      </c>
      <c r="S67" s="112">
        <f t="shared" si="6"/>
        <v>0</v>
      </c>
    </row>
    <row r="68" spans="1:19" x14ac:dyDescent="0.25">
      <c r="A68" s="371"/>
      <c r="B68" s="273"/>
      <c r="C68" s="374"/>
      <c r="D68" s="267"/>
      <c r="E68" s="374"/>
      <c r="F68" s="276"/>
      <c r="G68" s="111" t="s">
        <v>494</v>
      </c>
      <c r="H68" s="61">
        <v>1</v>
      </c>
      <c r="I68" s="112">
        <v>0.34</v>
      </c>
      <c r="J68" s="61">
        <v>0</v>
      </c>
      <c r="K68" s="112">
        <v>0</v>
      </c>
      <c r="L68" s="61">
        <v>0</v>
      </c>
      <c r="M68" s="112">
        <v>0</v>
      </c>
      <c r="N68" s="61">
        <v>0</v>
      </c>
      <c r="O68" s="112">
        <v>0</v>
      </c>
      <c r="P68" s="61">
        <v>0</v>
      </c>
      <c r="Q68" s="112">
        <v>0</v>
      </c>
      <c r="R68" s="61">
        <f t="shared" si="6"/>
        <v>1</v>
      </c>
      <c r="S68" s="112">
        <f t="shared" si="6"/>
        <v>0.34</v>
      </c>
    </row>
    <row r="69" spans="1:19" x14ac:dyDescent="0.25">
      <c r="A69" s="371"/>
      <c r="B69" s="273"/>
      <c r="C69" s="374"/>
      <c r="D69" s="267"/>
      <c r="E69" s="374"/>
      <c r="F69" s="276"/>
      <c r="G69" s="111" t="s">
        <v>152</v>
      </c>
      <c r="H69" s="61">
        <v>4</v>
      </c>
      <c r="I69" s="112">
        <v>10.8</v>
      </c>
      <c r="J69" s="61">
        <v>0</v>
      </c>
      <c r="K69" s="112">
        <v>0</v>
      </c>
      <c r="L69" s="61">
        <v>0</v>
      </c>
      <c r="M69" s="112">
        <v>0</v>
      </c>
      <c r="N69" s="61">
        <v>0</v>
      </c>
      <c r="O69" s="112">
        <v>0</v>
      </c>
      <c r="P69" s="61">
        <v>0</v>
      </c>
      <c r="Q69" s="112">
        <v>0</v>
      </c>
      <c r="R69" s="61">
        <f t="shared" si="6"/>
        <v>4</v>
      </c>
      <c r="S69" s="112">
        <f t="shared" si="6"/>
        <v>10.8</v>
      </c>
    </row>
    <row r="70" spans="1:19" x14ac:dyDescent="0.25">
      <c r="A70" s="371"/>
      <c r="B70" s="273"/>
      <c r="C70" s="374"/>
      <c r="D70" s="267"/>
      <c r="E70" s="374"/>
      <c r="F70" s="276"/>
      <c r="G70" s="111" t="s">
        <v>495</v>
      </c>
      <c r="H70" s="61">
        <v>1</v>
      </c>
      <c r="I70" s="112">
        <v>0.78</v>
      </c>
      <c r="J70" s="61">
        <v>0</v>
      </c>
      <c r="K70" s="112">
        <v>0</v>
      </c>
      <c r="L70" s="61">
        <v>0</v>
      </c>
      <c r="M70" s="112">
        <v>0</v>
      </c>
      <c r="N70" s="61">
        <v>0</v>
      </c>
      <c r="O70" s="112">
        <v>0</v>
      </c>
      <c r="P70" s="61">
        <v>0</v>
      </c>
      <c r="Q70" s="112">
        <v>0</v>
      </c>
      <c r="R70" s="61">
        <f t="shared" si="6"/>
        <v>1</v>
      </c>
      <c r="S70" s="112">
        <f t="shared" si="6"/>
        <v>0.78</v>
      </c>
    </row>
    <row r="71" spans="1:19" x14ac:dyDescent="0.25">
      <c r="A71" s="371"/>
      <c r="B71" s="273"/>
      <c r="C71" s="374"/>
      <c r="D71" s="267"/>
      <c r="E71" s="374"/>
      <c r="F71" s="276"/>
      <c r="G71" s="111" t="s">
        <v>434</v>
      </c>
      <c r="H71" s="61">
        <v>0</v>
      </c>
      <c r="I71" s="112">
        <v>0</v>
      </c>
      <c r="J71" s="61">
        <v>0</v>
      </c>
      <c r="K71" s="112">
        <v>0</v>
      </c>
      <c r="L71" s="61">
        <v>0</v>
      </c>
      <c r="M71" s="112">
        <v>0</v>
      </c>
      <c r="N71" s="61">
        <v>0</v>
      </c>
      <c r="O71" s="112">
        <v>0</v>
      </c>
      <c r="P71" s="61">
        <v>0</v>
      </c>
      <c r="Q71" s="112">
        <v>0</v>
      </c>
      <c r="R71" s="61">
        <f t="shared" si="6"/>
        <v>0</v>
      </c>
      <c r="S71" s="112">
        <f t="shared" si="6"/>
        <v>0</v>
      </c>
    </row>
    <row r="72" spans="1:19" x14ac:dyDescent="0.25">
      <c r="A72" s="371"/>
      <c r="B72" s="273"/>
      <c r="C72" s="374"/>
      <c r="D72" s="267"/>
      <c r="E72" s="374"/>
      <c r="F72" s="276"/>
      <c r="G72" s="111" t="s">
        <v>151</v>
      </c>
      <c r="H72" s="61">
        <v>99</v>
      </c>
      <c r="I72" s="112">
        <v>42.72</v>
      </c>
      <c r="J72" s="61">
        <v>64</v>
      </c>
      <c r="K72" s="112">
        <v>80.13</v>
      </c>
      <c r="L72" s="61">
        <v>12</v>
      </c>
      <c r="M72" s="112">
        <v>17.100000000000001</v>
      </c>
      <c r="N72" s="61">
        <v>17</v>
      </c>
      <c r="O72" s="112">
        <v>32.119999999999997</v>
      </c>
      <c r="P72" s="61">
        <v>4</v>
      </c>
      <c r="Q72" s="112">
        <v>0.3</v>
      </c>
      <c r="R72" s="61">
        <f t="shared" si="6"/>
        <v>196</v>
      </c>
      <c r="S72" s="112">
        <f t="shared" si="6"/>
        <v>172.37</v>
      </c>
    </row>
    <row r="73" spans="1:19" ht="15.75" thickBot="1" x14ac:dyDescent="0.3">
      <c r="A73" s="371"/>
      <c r="B73" s="273"/>
      <c r="C73" s="374"/>
      <c r="D73" s="267"/>
      <c r="E73" s="374"/>
      <c r="F73" s="276"/>
      <c r="G73" s="111" t="s">
        <v>150</v>
      </c>
      <c r="H73" s="61">
        <v>297</v>
      </c>
      <c r="I73" s="112">
        <v>108.61</v>
      </c>
      <c r="J73" s="61">
        <v>161</v>
      </c>
      <c r="K73" s="112">
        <v>42.7</v>
      </c>
      <c r="L73" s="61">
        <v>45</v>
      </c>
      <c r="M73" s="112">
        <v>48.12</v>
      </c>
      <c r="N73" s="61">
        <v>106</v>
      </c>
      <c r="O73" s="112">
        <v>533.92999999999995</v>
      </c>
      <c r="P73" s="61">
        <v>19</v>
      </c>
      <c r="Q73" s="112">
        <v>15.19</v>
      </c>
      <c r="R73" s="61">
        <f t="shared" si="6"/>
        <v>628</v>
      </c>
      <c r="S73" s="112">
        <f t="shared" si="6"/>
        <v>748.55</v>
      </c>
    </row>
    <row r="74" spans="1:19" ht="16.5" thickTop="1" thickBot="1" x14ac:dyDescent="0.3">
      <c r="A74" s="371"/>
      <c r="B74" s="273"/>
      <c r="C74" s="374"/>
      <c r="D74" s="267"/>
      <c r="E74" s="376"/>
      <c r="F74" s="276"/>
      <c r="G74" s="79" t="s">
        <v>149</v>
      </c>
      <c r="H74" s="113">
        <v>400</v>
      </c>
      <c r="I74" s="114">
        <v>163.25</v>
      </c>
      <c r="J74" s="113">
        <v>225</v>
      </c>
      <c r="K74" s="114">
        <v>122.83</v>
      </c>
      <c r="L74" s="113">
        <v>54</v>
      </c>
      <c r="M74" s="114">
        <v>65.22</v>
      </c>
      <c r="N74" s="113">
        <v>122</v>
      </c>
      <c r="O74" s="114">
        <v>566.04999999999995</v>
      </c>
      <c r="P74" s="113">
        <v>23</v>
      </c>
      <c r="Q74" s="114">
        <v>15.49</v>
      </c>
      <c r="R74" s="113">
        <f>+H74+J74+L74+N74+P74</f>
        <v>824</v>
      </c>
      <c r="S74" s="114">
        <f>SUM(S67:S73)</f>
        <v>932.83999999999992</v>
      </c>
    </row>
    <row r="75" spans="1:19" ht="16.5" thickTop="1" thickBot="1" x14ac:dyDescent="0.3">
      <c r="A75" s="371"/>
      <c r="B75" s="273"/>
      <c r="C75" s="374"/>
      <c r="D75" s="267"/>
      <c r="E75" s="309"/>
      <c r="F75" s="276"/>
      <c r="G75" s="298" t="s">
        <v>558</v>
      </c>
      <c r="H75" s="113">
        <v>5</v>
      </c>
      <c r="I75" s="114">
        <v>0.44</v>
      </c>
      <c r="J75" s="113">
        <v>3</v>
      </c>
      <c r="K75" s="114">
        <v>0.41</v>
      </c>
      <c r="L75" s="113">
        <v>7</v>
      </c>
      <c r="M75" s="114">
        <v>1.51</v>
      </c>
      <c r="N75" s="113">
        <v>1</v>
      </c>
      <c r="O75" s="114">
        <v>0.01</v>
      </c>
      <c r="P75" s="113">
        <v>0</v>
      </c>
      <c r="Q75" s="114">
        <v>0</v>
      </c>
      <c r="R75" s="113">
        <f t="shared" ref="R75:S77" si="7">+H75+J75+L75+N75+P75</f>
        <v>16</v>
      </c>
      <c r="S75" s="114">
        <f t="shared" si="7"/>
        <v>2.3699999999999997</v>
      </c>
    </row>
    <row r="76" spans="1:19" ht="16.5" thickTop="1" thickBot="1" x14ac:dyDescent="0.3">
      <c r="A76" s="371"/>
      <c r="B76" s="273"/>
      <c r="C76" s="374"/>
      <c r="D76" s="267"/>
      <c r="E76" s="309"/>
      <c r="F76" s="276"/>
      <c r="G76" s="298" t="s">
        <v>559</v>
      </c>
      <c r="H76" s="113">
        <v>3</v>
      </c>
      <c r="I76" s="114">
        <v>0.93</v>
      </c>
      <c r="J76" s="113">
        <v>2</v>
      </c>
      <c r="K76" s="114">
        <v>0.26</v>
      </c>
      <c r="L76" s="113">
        <v>0</v>
      </c>
      <c r="M76" s="114">
        <v>0</v>
      </c>
      <c r="N76" s="113">
        <v>0</v>
      </c>
      <c r="O76" s="114">
        <v>0</v>
      </c>
      <c r="P76" s="113">
        <v>1</v>
      </c>
      <c r="Q76" s="114">
        <v>3.09</v>
      </c>
      <c r="R76" s="113">
        <f t="shared" si="7"/>
        <v>6</v>
      </c>
      <c r="S76" s="114">
        <f t="shared" si="7"/>
        <v>4.2799999999999994</v>
      </c>
    </row>
    <row r="77" spans="1:19" ht="16.5" thickTop="1" thickBot="1" x14ac:dyDescent="0.3">
      <c r="A77" s="371"/>
      <c r="B77" s="273"/>
      <c r="C77" s="374"/>
      <c r="D77" s="267"/>
      <c r="E77" s="309"/>
      <c r="F77" s="276"/>
      <c r="G77" s="298" t="s">
        <v>560</v>
      </c>
      <c r="H77" s="113">
        <v>0</v>
      </c>
      <c r="I77" s="114">
        <v>0</v>
      </c>
      <c r="J77" s="113">
        <v>0</v>
      </c>
      <c r="K77" s="114">
        <v>0</v>
      </c>
      <c r="L77" s="113">
        <v>0</v>
      </c>
      <c r="M77" s="114">
        <v>0</v>
      </c>
      <c r="N77" s="113">
        <v>0</v>
      </c>
      <c r="O77" s="114">
        <v>0</v>
      </c>
      <c r="P77" s="113">
        <v>0</v>
      </c>
      <c r="Q77" s="114">
        <v>0</v>
      </c>
      <c r="R77" s="113">
        <f t="shared" si="7"/>
        <v>0</v>
      </c>
      <c r="S77" s="114">
        <f t="shared" si="7"/>
        <v>0</v>
      </c>
    </row>
    <row r="78" spans="1:19" ht="16.5" thickTop="1" thickBot="1" x14ac:dyDescent="0.3">
      <c r="A78" s="371"/>
      <c r="B78" s="273"/>
      <c r="C78" s="381"/>
      <c r="D78" s="267"/>
      <c r="E78" s="380" t="s">
        <v>148</v>
      </c>
      <c r="F78" s="380"/>
      <c r="G78" s="380"/>
      <c r="H78" s="116">
        <v>84009</v>
      </c>
      <c r="I78" s="117">
        <v>556339.72</v>
      </c>
      <c r="J78" s="116">
        <v>37533</v>
      </c>
      <c r="K78" s="117">
        <v>271829.17</v>
      </c>
      <c r="L78" s="116">
        <v>9033</v>
      </c>
      <c r="M78" s="117">
        <v>183138.96</v>
      </c>
      <c r="N78" s="116">
        <v>21261</v>
      </c>
      <c r="O78" s="117">
        <v>1215120.01</v>
      </c>
      <c r="P78" s="116">
        <v>4534</v>
      </c>
      <c r="Q78" s="117">
        <v>63999.5</v>
      </c>
      <c r="R78" s="116">
        <f>+H78+J78+L78+N78+P78</f>
        <v>156370</v>
      </c>
      <c r="S78" s="117">
        <f>+S74+S66+S64+S60+S58+S50+S48+S46+S32+S19+S10+S75+S76+S77</f>
        <v>2290427.36</v>
      </c>
    </row>
    <row r="79" spans="1:19" ht="15" customHeight="1" thickTop="1" x14ac:dyDescent="0.25">
      <c r="A79" s="371"/>
      <c r="B79" s="267"/>
      <c r="C79" s="379" t="s">
        <v>98</v>
      </c>
      <c r="D79" s="267"/>
      <c r="E79" s="373" t="s">
        <v>147</v>
      </c>
      <c r="F79" s="276"/>
      <c r="G79" s="111" t="s">
        <v>24</v>
      </c>
      <c r="H79" s="61">
        <v>0</v>
      </c>
      <c r="I79" s="112">
        <v>0</v>
      </c>
      <c r="J79" s="61">
        <v>676</v>
      </c>
      <c r="K79" s="112">
        <v>5803.53</v>
      </c>
      <c r="L79" s="61">
        <v>228</v>
      </c>
      <c r="M79" s="112">
        <v>14439.36</v>
      </c>
      <c r="N79" s="61">
        <v>245</v>
      </c>
      <c r="O79" s="112">
        <v>8144.51</v>
      </c>
      <c r="P79" s="61">
        <v>2</v>
      </c>
      <c r="Q79" s="112">
        <v>201.82</v>
      </c>
      <c r="R79" s="61">
        <f t="shared" ref="R79:S88" si="8">+H79+J79+L79+N79+P79</f>
        <v>1151</v>
      </c>
      <c r="S79" s="112">
        <f t="shared" si="8"/>
        <v>28589.22</v>
      </c>
    </row>
    <row r="80" spans="1:19" x14ac:dyDescent="0.25">
      <c r="A80" s="371"/>
      <c r="B80" s="267"/>
      <c r="C80" s="374"/>
      <c r="D80" s="267"/>
      <c r="E80" s="374"/>
      <c r="F80" s="276"/>
      <c r="G80" s="111" t="s">
        <v>146</v>
      </c>
      <c r="H80" s="61">
        <v>8657</v>
      </c>
      <c r="I80" s="112">
        <v>12369.32</v>
      </c>
      <c r="J80" s="61">
        <v>7128</v>
      </c>
      <c r="K80" s="112">
        <v>10237.67</v>
      </c>
      <c r="L80" s="61">
        <v>891</v>
      </c>
      <c r="M80" s="112">
        <v>3341.53</v>
      </c>
      <c r="N80" s="61">
        <v>2447</v>
      </c>
      <c r="O80" s="112">
        <v>36370.69</v>
      </c>
      <c r="P80" s="61">
        <v>258</v>
      </c>
      <c r="Q80" s="112">
        <v>830.61</v>
      </c>
      <c r="R80" s="61">
        <f t="shared" si="8"/>
        <v>19381</v>
      </c>
      <c r="S80" s="112">
        <f t="shared" si="8"/>
        <v>63149.82</v>
      </c>
    </row>
    <row r="81" spans="1:19" x14ac:dyDescent="0.25">
      <c r="A81" s="371"/>
      <c r="B81" s="267"/>
      <c r="C81" s="374"/>
      <c r="D81" s="267"/>
      <c r="E81" s="374"/>
      <c r="F81" s="276"/>
      <c r="G81" s="111" t="s">
        <v>145</v>
      </c>
      <c r="H81" s="61">
        <v>8387</v>
      </c>
      <c r="I81" s="112">
        <v>8971.74</v>
      </c>
      <c r="J81" s="61">
        <v>3025</v>
      </c>
      <c r="K81" s="112">
        <v>5638.5</v>
      </c>
      <c r="L81" s="61">
        <v>7</v>
      </c>
      <c r="M81" s="112">
        <v>37.5</v>
      </c>
      <c r="N81" s="61">
        <v>19</v>
      </c>
      <c r="O81" s="112">
        <v>107.58</v>
      </c>
      <c r="P81" s="61">
        <v>2</v>
      </c>
      <c r="Q81" s="112">
        <v>13.24</v>
      </c>
      <c r="R81" s="61">
        <f t="shared" si="8"/>
        <v>11440</v>
      </c>
      <c r="S81" s="112">
        <f t="shared" si="8"/>
        <v>14768.56</v>
      </c>
    </row>
    <row r="82" spans="1:19" x14ac:dyDescent="0.25">
      <c r="A82" s="371"/>
      <c r="B82" s="267"/>
      <c r="C82" s="374"/>
      <c r="D82" s="267"/>
      <c r="E82" s="374"/>
      <c r="F82" s="276"/>
      <c r="G82" s="111" t="s">
        <v>144</v>
      </c>
      <c r="H82" s="61">
        <v>263</v>
      </c>
      <c r="I82" s="112">
        <v>178.9</v>
      </c>
      <c r="J82" s="61">
        <v>66</v>
      </c>
      <c r="K82" s="112">
        <v>73.98</v>
      </c>
      <c r="L82" s="61">
        <v>311</v>
      </c>
      <c r="M82" s="112">
        <v>1894.81</v>
      </c>
      <c r="N82" s="61">
        <v>1139</v>
      </c>
      <c r="O82" s="112">
        <v>17930.63</v>
      </c>
      <c r="P82" s="61">
        <v>115</v>
      </c>
      <c r="Q82" s="112">
        <v>348.66</v>
      </c>
      <c r="R82" s="61">
        <f t="shared" si="8"/>
        <v>1894</v>
      </c>
      <c r="S82" s="112">
        <f t="shared" si="8"/>
        <v>20426.98</v>
      </c>
    </row>
    <row r="83" spans="1:19" x14ac:dyDescent="0.25">
      <c r="A83" s="371"/>
      <c r="B83" s="267"/>
      <c r="C83" s="374"/>
      <c r="D83" s="267"/>
      <c r="E83" s="374"/>
      <c r="F83" s="276"/>
      <c r="G83" s="111" t="s">
        <v>143</v>
      </c>
      <c r="H83" s="61">
        <v>33600</v>
      </c>
      <c r="I83" s="112">
        <v>42426.7</v>
      </c>
      <c r="J83" s="61">
        <v>18800</v>
      </c>
      <c r="K83" s="112">
        <v>26006.55</v>
      </c>
      <c r="L83" s="61">
        <v>1249</v>
      </c>
      <c r="M83" s="112">
        <v>22727.200000000001</v>
      </c>
      <c r="N83" s="61">
        <v>496</v>
      </c>
      <c r="O83" s="112">
        <v>14710.82</v>
      </c>
      <c r="P83" s="61">
        <v>88</v>
      </c>
      <c r="Q83" s="112">
        <v>51.85</v>
      </c>
      <c r="R83" s="61">
        <f t="shared" si="8"/>
        <v>54233</v>
      </c>
      <c r="S83" s="112">
        <f t="shared" si="8"/>
        <v>105923.12</v>
      </c>
    </row>
    <row r="84" spans="1:19" x14ac:dyDescent="0.25">
      <c r="A84" s="371"/>
      <c r="B84" s="267"/>
      <c r="C84" s="374"/>
      <c r="D84" s="267"/>
      <c r="E84" s="374"/>
      <c r="F84" s="276"/>
      <c r="G84" s="111" t="s">
        <v>142</v>
      </c>
      <c r="H84" s="61">
        <v>952</v>
      </c>
      <c r="I84" s="112">
        <v>1153.49</v>
      </c>
      <c r="J84" s="61">
        <v>1200</v>
      </c>
      <c r="K84" s="112">
        <v>2048.7600000000002</v>
      </c>
      <c r="L84" s="61">
        <v>114</v>
      </c>
      <c r="M84" s="112">
        <v>1003.67</v>
      </c>
      <c r="N84" s="61">
        <v>397</v>
      </c>
      <c r="O84" s="112">
        <v>3955.89</v>
      </c>
      <c r="P84" s="61">
        <v>5</v>
      </c>
      <c r="Q84" s="112">
        <v>2.1</v>
      </c>
      <c r="R84" s="61">
        <f t="shared" si="8"/>
        <v>2668</v>
      </c>
      <c r="S84" s="112">
        <f t="shared" si="8"/>
        <v>8163.91</v>
      </c>
    </row>
    <row r="85" spans="1:19" x14ac:dyDescent="0.25">
      <c r="A85" s="371"/>
      <c r="B85" s="267"/>
      <c r="C85" s="374"/>
      <c r="D85" s="267"/>
      <c r="E85" s="374"/>
      <c r="F85" s="276"/>
      <c r="G85" s="111" t="s">
        <v>141</v>
      </c>
      <c r="H85" s="61">
        <v>2562</v>
      </c>
      <c r="I85" s="112">
        <v>2549.54</v>
      </c>
      <c r="J85" s="61">
        <v>1084</v>
      </c>
      <c r="K85" s="112">
        <v>897.69</v>
      </c>
      <c r="L85" s="61">
        <v>432</v>
      </c>
      <c r="M85" s="112">
        <v>3026.42</v>
      </c>
      <c r="N85" s="61">
        <v>1049</v>
      </c>
      <c r="O85" s="112">
        <v>18562.84</v>
      </c>
      <c r="P85" s="61">
        <v>132</v>
      </c>
      <c r="Q85" s="112">
        <v>428.86</v>
      </c>
      <c r="R85" s="61">
        <f t="shared" si="8"/>
        <v>5259</v>
      </c>
      <c r="S85" s="112">
        <f t="shared" si="8"/>
        <v>25465.35</v>
      </c>
    </row>
    <row r="86" spans="1:19" x14ac:dyDescent="0.25">
      <c r="A86" s="371"/>
      <c r="B86" s="267"/>
      <c r="C86" s="374"/>
      <c r="D86" s="267"/>
      <c r="E86" s="374"/>
      <c r="F86" s="276"/>
      <c r="G86" s="111" t="s">
        <v>561</v>
      </c>
      <c r="H86" s="61">
        <v>4</v>
      </c>
      <c r="I86" s="112">
        <v>0.65</v>
      </c>
      <c r="J86" s="61">
        <v>1</v>
      </c>
      <c r="K86" s="112">
        <v>0.13</v>
      </c>
      <c r="L86" s="61">
        <v>0</v>
      </c>
      <c r="M86" s="112">
        <v>0</v>
      </c>
      <c r="N86" s="61">
        <v>0</v>
      </c>
      <c r="O86" s="112">
        <v>0</v>
      </c>
      <c r="P86" s="61">
        <v>0</v>
      </c>
      <c r="Q86" s="112">
        <v>0</v>
      </c>
      <c r="R86" s="61">
        <f t="shared" si="8"/>
        <v>5</v>
      </c>
      <c r="S86" s="112">
        <f t="shared" si="8"/>
        <v>0.78</v>
      </c>
    </row>
    <row r="87" spans="1:19" x14ac:dyDescent="0.25">
      <c r="A87" s="371"/>
      <c r="B87" s="267"/>
      <c r="C87" s="374"/>
      <c r="D87" s="267"/>
      <c r="E87" s="374"/>
      <c r="F87" s="276"/>
      <c r="G87" s="111" t="s">
        <v>140</v>
      </c>
      <c r="H87" s="61">
        <v>240</v>
      </c>
      <c r="I87" s="112">
        <v>388.7</v>
      </c>
      <c r="J87" s="61">
        <v>141</v>
      </c>
      <c r="K87" s="112">
        <v>700.3</v>
      </c>
      <c r="L87" s="61">
        <v>74</v>
      </c>
      <c r="M87" s="112">
        <v>375.35</v>
      </c>
      <c r="N87" s="61">
        <v>816</v>
      </c>
      <c r="O87" s="112">
        <v>14761.16</v>
      </c>
      <c r="P87" s="61">
        <v>20</v>
      </c>
      <c r="Q87" s="112">
        <v>91.18</v>
      </c>
      <c r="R87" s="61">
        <f t="shared" si="8"/>
        <v>1291</v>
      </c>
      <c r="S87" s="112">
        <f t="shared" si="8"/>
        <v>16316.69</v>
      </c>
    </row>
    <row r="88" spans="1:19" ht="15.75" thickBot="1" x14ac:dyDescent="0.3">
      <c r="A88" s="371"/>
      <c r="B88" s="267"/>
      <c r="C88" s="374"/>
      <c r="D88" s="267"/>
      <c r="E88" s="374"/>
      <c r="F88" s="276"/>
      <c r="G88" s="111" t="s">
        <v>139</v>
      </c>
      <c r="H88" s="61">
        <v>1035</v>
      </c>
      <c r="I88" s="112">
        <v>699.02</v>
      </c>
      <c r="J88" s="61">
        <v>306</v>
      </c>
      <c r="K88" s="112">
        <v>270.52999999999997</v>
      </c>
      <c r="L88" s="61">
        <v>15</v>
      </c>
      <c r="M88" s="112">
        <v>61.78</v>
      </c>
      <c r="N88" s="61">
        <v>14</v>
      </c>
      <c r="O88" s="112">
        <v>47.25</v>
      </c>
      <c r="P88" s="61">
        <v>140</v>
      </c>
      <c r="Q88" s="112">
        <v>226.32</v>
      </c>
      <c r="R88" s="61">
        <f t="shared" si="8"/>
        <v>1510</v>
      </c>
      <c r="S88" s="112">
        <f t="shared" si="8"/>
        <v>1304.8999999999999</v>
      </c>
    </row>
    <row r="89" spans="1:19" ht="15.75" thickTop="1" x14ac:dyDescent="0.25">
      <c r="A89" s="371"/>
      <c r="B89" s="267"/>
      <c r="C89" s="374"/>
      <c r="D89" s="267"/>
      <c r="E89" s="381"/>
      <c r="F89" s="276"/>
      <c r="G89" s="79" t="s">
        <v>138</v>
      </c>
      <c r="H89" s="113">
        <v>43606</v>
      </c>
      <c r="I89" s="114">
        <v>68738.06</v>
      </c>
      <c r="J89" s="113">
        <v>24183</v>
      </c>
      <c r="K89" s="114">
        <v>51677.64</v>
      </c>
      <c r="L89" s="113">
        <v>2540</v>
      </c>
      <c r="M89" s="114">
        <v>46907.62</v>
      </c>
      <c r="N89" s="113">
        <v>4667</v>
      </c>
      <c r="O89" s="114">
        <v>114591.37</v>
      </c>
      <c r="P89" s="113">
        <v>616</v>
      </c>
      <c r="Q89" s="114">
        <v>2194.64</v>
      </c>
      <c r="R89" s="113">
        <f>+H89+J89+L89+N89+P89</f>
        <v>75612</v>
      </c>
      <c r="S89" s="114">
        <f>SUM(S79:S88)</f>
        <v>284109.33000000007</v>
      </c>
    </row>
    <row r="90" spans="1:19" ht="15.75" thickBot="1" x14ac:dyDescent="0.3">
      <c r="A90" s="371"/>
      <c r="B90" s="267"/>
      <c r="C90" s="374"/>
      <c r="D90" s="267"/>
      <c r="E90" s="379" t="s">
        <v>137</v>
      </c>
      <c r="F90" s="276"/>
      <c r="G90" s="111" t="s">
        <v>136</v>
      </c>
      <c r="H90" s="61">
        <v>229</v>
      </c>
      <c r="I90" s="112">
        <v>95.74</v>
      </c>
      <c r="J90" s="61">
        <v>83</v>
      </c>
      <c r="K90" s="112">
        <v>61.34</v>
      </c>
      <c r="L90" s="61">
        <v>17</v>
      </c>
      <c r="M90" s="112">
        <v>57.77</v>
      </c>
      <c r="N90" s="61">
        <v>13</v>
      </c>
      <c r="O90" s="112">
        <v>220.64</v>
      </c>
      <c r="P90" s="61">
        <v>8</v>
      </c>
      <c r="Q90" s="112">
        <v>37.15</v>
      </c>
      <c r="R90" s="61">
        <f>+H90+J90+L90+N90+P90</f>
        <v>350</v>
      </c>
      <c r="S90" s="112">
        <f>+I90+K90+M90+O90+Q90</f>
        <v>472.64</v>
      </c>
    </row>
    <row r="91" spans="1:19" ht="15.75" thickTop="1" x14ac:dyDescent="0.25">
      <c r="A91" s="371"/>
      <c r="B91" s="267"/>
      <c r="C91" s="374"/>
      <c r="D91" s="267"/>
      <c r="E91" s="381"/>
      <c r="F91" s="276"/>
      <c r="G91" s="79" t="s">
        <v>135</v>
      </c>
      <c r="H91" s="113">
        <v>229</v>
      </c>
      <c r="I91" s="114">
        <v>95.74</v>
      </c>
      <c r="J91" s="113">
        <v>83</v>
      </c>
      <c r="K91" s="114">
        <v>61.34</v>
      </c>
      <c r="L91" s="113">
        <v>17</v>
      </c>
      <c r="M91" s="114">
        <v>57.77</v>
      </c>
      <c r="N91" s="113">
        <v>13</v>
      </c>
      <c r="O91" s="114">
        <v>220.64</v>
      </c>
      <c r="P91" s="113">
        <v>8</v>
      </c>
      <c r="Q91" s="114">
        <v>37.15</v>
      </c>
      <c r="R91" s="113">
        <f>+H91+J91+L91+N91+P91</f>
        <v>350</v>
      </c>
      <c r="S91" s="114">
        <f>SUM(S90)</f>
        <v>472.64</v>
      </c>
    </row>
    <row r="92" spans="1:19" ht="15" customHeight="1" x14ac:dyDescent="0.25">
      <c r="A92" s="371"/>
      <c r="B92" s="267"/>
      <c r="C92" s="374"/>
      <c r="D92" s="267"/>
      <c r="E92" s="379" t="s">
        <v>134</v>
      </c>
      <c r="F92" s="276"/>
      <c r="G92" s="111" t="s">
        <v>133</v>
      </c>
      <c r="H92" s="61">
        <v>2216</v>
      </c>
      <c r="I92" s="112">
        <v>1873.38</v>
      </c>
      <c r="J92" s="61">
        <v>907</v>
      </c>
      <c r="K92" s="112">
        <v>1674.03</v>
      </c>
      <c r="L92" s="61">
        <v>568</v>
      </c>
      <c r="M92" s="112">
        <v>5197.3</v>
      </c>
      <c r="N92" s="61">
        <v>589</v>
      </c>
      <c r="O92" s="112">
        <v>9599.73</v>
      </c>
      <c r="P92" s="61">
        <v>10</v>
      </c>
      <c r="Q92" s="112">
        <v>46.88</v>
      </c>
      <c r="R92" s="61">
        <f t="shared" ref="R92:S98" si="9">+H92+J92+L92+N92+P92</f>
        <v>4290</v>
      </c>
      <c r="S92" s="112">
        <f t="shared" si="9"/>
        <v>18391.32</v>
      </c>
    </row>
    <row r="93" spans="1:19" ht="15" customHeight="1" x14ac:dyDescent="0.25">
      <c r="A93" s="371"/>
      <c r="B93" s="267"/>
      <c r="C93" s="374"/>
      <c r="D93" s="267"/>
      <c r="E93" s="374"/>
      <c r="F93" s="276"/>
      <c r="G93" s="111" t="s">
        <v>496</v>
      </c>
      <c r="H93" s="61">
        <v>1</v>
      </c>
      <c r="I93" s="112">
        <v>0.84</v>
      </c>
      <c r="J93" s="61">
        <v>0</v>
      </c>
      <c r="K93" s="112">
        <v>0</v>
      </c>
      <c r="L93" s="61">
        <v>0</v>
      </c>
      <c r="M93" s="112">
        <v>0</v>
      </c>
      <c r="N93" s="61">
        <v>0</v>
      </c>
      <c r="O93" s="112">
        <v>0</v>
      </c>
      <c r="P93" s="61">
        <v>0</v>
      </c>
      <c r="Q93" s="112">
        <v>0</v>
      </c>
      <c r="R93" s="61">
        <f t="shared" si="9"/>
        <v>1</v>
      </c>
      <c r="S93" s="112">
        <f t="shared" si="9"/>
        <v>0.84</v>
      </c>
    </row>
    <row r="94" spans="1:19" x14ac:dyDescent="0.25">
      <c r="A94" s="371"/>
      <c r="B94" s="267"/>
      <c r="C94" s="374"/>
      <c r="D94" s="267"/>
      <c r="E94" s="374"/>
      <c r="F94" s="276"/>
      <c r="G94" s="111" t="s">
        <v>132</v>
      </c>
      <c r="H94" s="61">
        <v>8659</v>
      </c>
      <c r="I94" s="112">
        <v>10038.67</v>
      </c>
      <c r="J94" s="61">
        <v>6497</v>
      </c>
      <c r="K94" s="112">
        <v>14362.3</v>
      </c>
      <c r="L94" s="61">
        <v>1730</v>
      </c>
      <c r="M94" s="112">
        <v>9912.42</v>
      </c>
      <c r="N94" s="61">
        <v>3912</v>
      </c>
      <c r="O94" s="112">
        <v>75976.37</v>
      </c>
      <c r="P94" s="61">
        <v>61</v>
      </c>
      <c r="Q94" s="112">
        <v>487.78</v>
      </c>
      <c r="R94" s="61">
        <f t="shared" si="9"/>
        <v>20859</v>
      </c>
      <c r="S94" s="112">
        <f t="shared" si="9"/>
        <v>110777.54</v>
      </c>
    </row>
    <row r="95" spans="1:19" x14ac:dyDescent="0.25">
      <c r="A95" s="371"/>
      <c r="B95" s="267"/>
      <c r="C95" s="374"/>
      <c r="D95" s="267"/>
      <c r="E95" s="374"/>
      <c r="F95" s="276"/>
      <c r="G95" s="111" t="s">
        <v>497</v>
      </c>
      <c r="H95" s="61">
        <v>1</v>
      </c>
      <c r="I95" s="112">
        <v>0.6</v>
      </c>
      <c r="J95" s="61">
        <v>1</v>
      </c>
      <c r="K95" s="112">
        <v>0.48</v>
      </c>
      <c r="L95" s="61">
        <v>1</v>
      </c>
      <c r="M95" s="112">
        <v>0.46</v>
      </c>
      <c r="N95" s="61">
        <v>2</v>
      </c>
      <c r="O95" s="112">
        <v>63.99</v>
      </c>
      <c r="P95" s="61">
        <v>8</v>
      </c>
      <c r="Q95" s="112">
        <v>7.64</v>
      </c>
      <c r="R95" s="61">
        <f t="shared" si="9"/>
        <v>13</v>
      </c>
      <c r="S95" s="112">
        <f t="shared" si="9"/>
        <v>73.17</v>
      </c>
    </row>
    <row r="96" spans="1:19" x14ac:dyDescent="0.25">
      <c r="A96" s="371"/>
      <c r="B96" s="267"/>
      <c r="C96" s="374"/>
      <c r="D96" s="267"/>
      <c r="E96" s="374"/>
      <c r="F96" s="276"/>
      <c r="G96" s="111" t="s">
        <v>498</v>
      </c>
      <c r="H96" s="61">
        <v>57</v>
      </c>
      <c r="I96" s="112">
        <v>37.28</v>
      </c>
      <c r="J96" s="61">
        <v>22</v>
      </c>
      <c r="K96" s="112">
        <v>39.57</v>
      </c>
      <c r="L96" s="61">
        <v>2</v>
      </c>
      <c r="M96" s="112">
        <v>0.28999999999999998</v>
      </c>
      <c r="N96" s="61">
        <v>0</v>
      </c>
      <c r="O96" s="112">
        <v>0</v>
      </c>
      <c r="P96" s="61">
        <v>0</v>
      </c>
      <c r="Q96" s="112">
        <v>0</v>
      </c>
      <c r="R96" s="61">
        <f t="shared" si="9"/>
        <v>81</v>
      </c>
      <c r="S96" s="112">
        <f t="shared" si="9"/>
        <v>77.14</v>
      </c>
    </row>
    <row r="97" spans="1:19" x14ac:dyDescent="0.25">
      <c r="A97" s="371"/>
      <c r="B97" s="267"/>
      <c r="C97" s="374"/>
      <c r="D97" s="267"/>
      <c r="E97" s="374"/>
      <c r="F97" s="276"/>
      <c r="G97" s="111" t="s">
        <v>129</v>
      </c>
      <c r="H97" s="61">
        <v>27303</v>
      </c>
      <c r="I97" s="112">
        <v>30054.799999999999</v>
      </c>
      <c r="J97" s="61">
        <v>19251</v>
      </c>
      <c r="K97" s="112">
        <v>74271.8</v>
      </c>
      <c r="L97" s="61">
        <v>5576</v>
      </c>
      <c r="M97" s="112">
        <v>39847.81</v>
      </c>
      <c r="N97" s="61">
        <v>14720</v>
      </c>
      <c r="O97" s="112">
        <v>464310.22</v>
      </c>
      <c r="P97" s="61">
        <v>2021</v>
      </c>
      <c r="Q97" s="112">
        <v>10592.65</v>
      </c>
      <c r="R97" s="61">
        <f t="shared" si="9"/>
        <v>68871</v>
      </c>
      <c r="S97" s="112">
        <f t="shared" si="9"/>
        <v>619077.28</v>
      </c>
    </row>
    <row r="98" spans="1:19" ht="15.75" thickBot="1" x14ac:dyDescent="0.3">
      <c r="A98" s="371"/>
      <c r="B98" s="267"/>
      <c r="C98" s="374"/>
      <c r="D98" s="267"/>
      <c r="E98" s="374"/>
      <c r="F98" s="276"/>
      <c r="G98" s="111" t="s">
        <v>499</v>
      </c>
      <c r="H98" s="61">
        <v>0</v>
      </c>
      <c r="I98" s="112">
        <v>0</v>
      </c>
      <c r="J98" s="61">
        <v>4</v>
      </c>
      <c r="K98" s="112">
        <v>17.43</v>
      </c>
      <c r="L98" s="61">
        <v>3</v>
      </c>
      <c r="M98" s="112">
        <v>34.47</v>
      </c>
      <c r="N98" s="61">
        <v>1</v>
      </c>
      <c r="O98" s="112">
        <v>2.16</v>
      </c>
      <c r="P98" s="61">
        <v>0</v>
      </c>
      <c r="Q98" s="112">
        <v>0</v>
      </c>
      <c r="R98" s="61">
        <f t="shared" si="9"/>
        <v>8</v>
      </c>
      <c r="S98" s="112">
        <f t="shared" si="9"/>
        <v>54.06</v>
      </c>
    </row>
    <row r="99" spans="1:19" ht="15.75" thickTop="1" x14ac:dyDescent="0.25">
      <c r="A99" s="371"/>
      <c r="B99" s="267"/>
      <c r="C99" s="374"/>
      <c r="D99" s="267"/>
      <c r="E99" s="381"/>
      <c r="F99" s="276"/>
      <c r="G99" s="79" t="s">
        <v>127</v>
      </c>
      <c r="H99" s="113">
        <v>34902</v>
      </c>
      <c r="I99" s="114">
        <v>42005.57</v>
      </c>
      <c r="J99" s="113">
        <v>23405</v>
      </c>
      <c r="K99" s="114">
        <v>90365.61</v>
      </c>
      <c r="L99" s="113">
        <v>6980</v>
      </c>
      <c r="M99" s="114">
        <v>54992.75</v>
      </c>
      <c r="N99" s="113">
        <v>15773</v>
      </c>
      <c r="O99" s="114">
        <v>549952.47</v>
      </c>
      <c r="P99" s="113">
        <v>2046</v>
      </c>
      <c r="Q99" s="114">
        <v>11134.95</v>
      </c>
      <c r="R99" s="113">
        <f>+H99+J99+L99+N99+P99</f>
        <v>83106</v>
      </c>
      <c r="S99" s="114">
        <f>SUM(S92:S98)</f>
        <v>748451.35000000009</v>
      </c>
    </row>
    <row r="100" spans="1:19" ht="15" customHeight="1" x14ac:dyDescent="0.25">
      <c r="A100" s="371" t="s">
        <v>99</v>
      </c>
      <c r="B100" s="267"/>
      <c r="C100" s="374" t="s">
        <v>98</v>
      </c>
      <c r="D100" s="267"/>
      <c r="E100" s="379" t="s">
        <v>126</v>
      </c>
      <c r="F100" s="276"/>
      <c r="G100" s="111" t="s">
        <v>125</v>
      </c>
      <c r="H100" s="61">
        <v>2612</v>
      </c>
      <c r="I100" s="112">
        <v>1634.2</v>
      </c>
      <c r="J100" s="61">
        <v>1576</v>
      </c>
      <c r="K100" s="112">
        <v>360.4</v>
      </c>
      <c r="L100" s="61">
        <v>277</v>
      </c>
      <c r="M100" s="112">
        <v>902.26</v>
      </c>
      <c r="N100" s="61">
        <v>226</v>
      </c>
      <c r="O100" s="112">
        <v>2071.4</v>
      </c>
      <c r="P100" s="61">
        <v>5</v>
      </c>
      <c r="Q100" s="112">
        <v>2.6</v>
      </c>
      <c r="R100" s="61">
        <f t="shared" ref="R100:S129" si="10">+H100+J100+L100+N100+P100</f>
        <v>4696</v>
      </c>
      <c r="S100" s="112">
        <f t="shared" si="10"/>
        <v>4970.8600000000006</v>
      </c>
    </row>
    <row r="101" spans="1:19" x14ac:dyDescent="0.25">
      <c r="A101" s="371"/>
      <c r="B101" s="267"/>
      <c r="C101" s="374"/>
      <c r="D101" s="267"/>
      <c r="E101" s="374"/>
      <c r="F101" s="276"/>
      <c r="G101" s="111" t="s">
        <v>124</v>
      </c>
      <c r="H101" s="61">
        <v>2</v>
      </c>
      <c r="I101" s="112">
        <v>0.22</v>
      </c>
      <c r="J101" s="61">
        <v>6</v>
      </c>
      <c r="K101" s="112">
        <v>1.39</v>
      </c>
      <c r="L101" s="61">
        <v>2</v>
      </c>
      <c r="M101" s="112">
        <v>0.08</v>
      </c>
      <c r="N101" s="61">
        <v>2</v>
      </c>
      <c r="O101" s="112">
        <v>0.02</v>
      </c>
      <c r="P101" s="61">
        <v>1</v>
      </c>
      <c r="Q101" s="112">
        <v>0.22</v>
      </c>
      <c r="R101" s="61">
        <f t="shared" si="10"/>
        <v>13</v>
      </c>
      <c r="S101" s="112">
        <f t="shared" si="10"/>
        <v>1.93</v>
      </c>
    </row>
    <row r="102" spans="1:19" x14ac:dyDescent="0.25">
      <c r="A102" s="371"/>
      <c r="B102" s="267"/>
      <c r="C102" s="374"/>
      <c r="D102" s="267"/>
      <c r="E102" s="374"/>
      <c r="F102" s="276"/>
      <c r="G102" s="111" t="s">
        <v>123</v>
      </c>
      <c r="H102" s="61">
        <v>76</v>
      </c>
      <c r="I102" s="112">
        <v>10.99</v>
      </c>
      <c r="J102" s="61">
        <v>53</v>
      </c>
      <c r="K102" s="112">
        <v>40.380000000000003</v>
      </c>
      <c r="L102" s="61">
        <v>24</v>
      </c>
      <c r="M102" s="112">
        <v>34.56</v>
      </c>
      <c r="N102" s="61">
        <v>4</v>
      </c>
      <c r="O102" s="112">
        <v>0.78</v>
      </c>
      <c r="P102" s="61">
        <v>2</v>
      </c>
      <c r="Q102" s="112">
        <v>0.03</v>
      </c>
      <c r="R102" s="61">
        <f t="shared" si="10"/>
        <v>159</v>
      </c>
      <c r="S102" s="112">
        <f t="shared" si="10"/>
        <v>86.740000000000009</v>
      </c>
    </row>
    <row r="103" spans="1:19" x14ac:dyDescent="0.25">
      <c r="A103" s="371"/>
      <c r="B103" s="267"/>
      <c r="C103" s="374"/>
      <c r="D103" s="267"/>
      <c r="E103" s="374"/>
      <c r="F103" s="276"/>
      <c r="G103" s="111" t="s">
        <v>122</v>
      </c>
      <c r="H103" s="61">
        <v>19</v>
      </c>
      <c r="I103" s="112">
        <v>17.350000000000001</v>
      </c>
      <c r="J103" s="61">
        <v>29</v>
      </c>
      <c r="K103" s="112">
        <v>2.69</v>
      </c>
      <c r="L103" s="61">
        <v>29</v>
      </c>
      <c r="M103" s="112">
        <v>22.38</v>
      </c>
      <c r="N103" s="61">
        <v>22</v>
      </c>
      <c r="O103" s="112">
        <v>517.11</v>
      </c>
      <c r="P103" s="61">
        <v>0</v>
      </c>
      <c r="Q103" s="112">
        <v>0</v>
      </c>
      <c r="R103" s="61">
        <f t="shared" si="10"/>
        <v>99</v>
      </c>
      <c r="S103" s="112">
        <f t="shared" si="10"/>
        <v>559.53</v>
      </c>
    </row>
    <row r="104" spans="1:19" x14ac:dyDescent="0.25">
      <c r="A104" s="371"/>
      <c r="B104" s="267"/>
      <c r="C104" s="374"/>
      <c r="D104" s="267"/>
      <c r="E104" s="374"/>
      <c r="F104" s="276"/>
      <c r="G104" s="111" t="s">
        <v>511</v>
      </c>
      <c r="H104" s="61">
        <v>9</v>
      </c>
      <c r="I104" s="112">
        <v>2.1800000000000002</v>
      </c>
      <c r="J104" s="61">
        <v>12</v>
      </c>
      <c r="K104" s="112">
        <v>37.770000000000003</v>
      </c>
      <c r="L104" s="61">
        <v>15</v>
      </c>
      <c r="M104" s="112">
        <v>61.54</v>
      </c>
      <c r="N104" s="61">
        <v>2</v>
      </c>
      <c r="O104" s="112">
        <v>14.04</v>
      </c>
      <c r="P104" s="61">
        <v>0</v>
      </c>
      <c r="Q104" s="112">
        <v>0</v>
      </c>
      <c r="R104" s="61">
        <f t="shared" si="10"/>
        <v>38</v>
      </c>
      <c r="S104" s="112">
        <f t="shared" si="10"/>
        <v>115.53</v>
      </c>
    </row>
    <row r="105" spans="1:19" x14ac:dyDescent="0.25">
      <c r="A105" s="371"/>
      <c r="B105" s="267"/>
      <c r="C105" s="374"/>
      <c r="D105" s="267"/>
      <c r="E105" s="374"/>
      <c r="F105" s="276"/>
      <c r="G105" s="111" t="s">
        <v>121</v>
      </c>
      <c r="H105" s="61">
        <v>19556</v>
      </c>
      <c r="I105" s="112">
        <v>2740.79</v>
      </c>
      <c r="J105" s="61">
        <v>8656</v>
      </c>
      <c r="K105" s="112">
        <v>1495.72</v>
      </c>
      <c r="L105" s="61">
        <v>453</v>
      </c>
      <c r="M105" s="112">
        <v>2545.58</v>
      </c>
      <c r="N105" s="61">
        <v>43</v>
      </c>
      <c r="O105" s="112">
        <v>173.73</v>
      </c>
      <c r="P105" s="61">
        <v>50</v>
      </c>
      <c r="Q105" s="112">
        <v>8.4700000000000006</v>
      </c>
      <c r="R105" s="61">
        <f t="shared" si="10"/>
        <v>28758</v>
      </c>
      <c r="S105" s="112">
        <f t="shared" si="10"/>
        <v>6964.29</v>
      </c>
    </row>
    <row r="106" spans="1:19" x14ac:dyDescent="0.25">
      <c r="A106" s="371"/>
      <c r="B106" s="267"/>
      <c r="C106" s="374"/>
      <c r="D106" s="267"/>
      <c r="E106" s="374"/>
      <c r="F106" s="276"/>
      <c r="G106" s="111" t="s">
        <v>120</v>
      </c>
      <c r="H106" s="61">
        <v>26</v>
      </c>
      <c r="I106" s="112">
        <v>8.85</v>
      </c>
      <c r="J106" s="61">
        <v>51</v>
      </c>
      <c r="K106" s="112">
        <v>30.1</v>
      </c>
      <c r="L106" s="61">
        <v>72</v>
      </c>
      <c r="M106" s="112">
        <v>177.68</v>
      </c>
      <c r="N106" s="61">
        <v>54</v>
      </c>
      <c r="O106" s="112">
        <v>563.38</v>
      </c>
      <c r="P106" s="61">
        <v>20</v>
      </c>
      <c r="Q106" s="112">
        <v>28.55</v>
      </c>
      <c r="R106" s="61">
        <f t="shared" si="10"/>
        <v>223</v>
      </c>
      <c r="S106" s="112">
        <f t="shared" si="10"/>
        <v>808.56</v>
      </c>
    </row>
    <row r="107" spans="1:19" x14ac:dyDescent="0.25">
      <c r="A107" s="371"/>
      <c r="B107" s="267"/>
      <c r="C107" s="374"/>
      <c r="D107" s="267"/>
      <c r="E107" s="374"/>
      <c r="F107" s="276"/>
      <c r="G107" s="111" t="s">
        <v>119</v>
      </c>
      <c r="H107" s="61">
        <v>33</v>
      </c>
      <c r="I107" s="112">
        <v>4.13</v>
      </c>
      <c r="J107" s="61">
        <v>3</v>
      </c>
      <c r="K107" s="112">
        <v>0.35</v>
      </c>
      <c r="L107" s="61">
        <v>30</v>
      </c>
      <c r="M107" s="112">
        <v>79.86</v>
      </c>
      <c r="N107" s="61">
        <v>2</v>
      </c>
      <c r="O107" s="112">
        <v>4.51</v>
      </c>
      <c r="P107" s="61">
        <v>0</v>
      </c>
      <c r="Q107" s="112">
        <v>0</v>
      </c>
      <c r="R107" s="61">
        <f t="shared" si="10"/>
        <v>68</v>
      </c>
      <c r="S107" s="112">
        <f t="shared" si="10"/>
        <v>88.850000000000009</v>
      </c>
    </row>
    <row r="108" spans="1:19" x14ac:dyDescent="0.25">
      <c r="A108" s="371"/>
      <c r="B108" s="267"/>
      <c r="C108" s="374"/>
      <c r="D108" s="267"/>
      <c r="E108" s="374"/>
      <c r="F108" s="276"/>
      <c r="G108" s="111" t="s">
        <v>118</v>
      </c>
      <c r="H108" s="61">
        <v>91</v>
      </c>
      <c r="I108" s="112">
        <v>10.78</v>
      </c>
      <c r="J108" s="61">
        <v>94</v>
      </c>
      <c r="K108" s="112">
        <v>12.86</v>
      </c>
      <c r="L108" s="61">
        <v>4</v>
      </c>
      <c r="M108" s="112">
        <v>7.19</v>
      </c>
      <c r="N108" s="61">
        <v>1</v>
      </c>
      <c r="O108" s="112">
        <v>37.6</v>
      </c>
      <c r="P108" s="61">
        <v>0</v>
      </c>
      <c r="Q108" s="112">
        <v>0</v>
      </c>
      <c r="R108" s="61">
        <f t="shared" si="10"/>
        <v>190</v>
      </c>
      <c r="S108" s="112">
        <f t="shared" si="10"/>
        <v>68.430000000000007</v>
      </c>
    </row>
    <row r="109" spans="1:19" x14ac:dyDescent="0.25">
      <c r="A109" s="371"/>
      <c r="B109" s="267"/>
      <c r="C109" s="374"/>
      <c r="D109" s="267"/>
      <c r="E109" s="374"/>
      <c r="F109" s="276"/>
      <c r="G109" s="111" t="s">
        <v>117</v>
      </c>
      <c r="H109" s="61">
        <v>262</v>
      </c>
      <c r="I109" s="112">
        <v>61.75</v>
      </c>
      <c r="J109" s="61">
        <v>103</v>
      </c>
      <c r="K109" s="112">
        <v>9.39</v>
      </c>
      <c r="L109" s="61">
        <v>86</v>
      </c>
      <c r="M109" s="112">
        <v>190.86</v>
      </c>
      <c r="N109" s="61">
        <v>42</v>
      </c>
      <c r="O109" s="112">
        <v>424.78</v>
      </c>
      <c r="P109" s="61">
        <v>0</v>
      </c>
      <c r="Q109" s="112">
        <v>0</v>
      </c>
      <c r="R109" s="61">
        <f t="shared" si="10"/>
        <v>493</v>
      </c>
      <c r="S109" s="112">
        <f t="shared" si="10"/>
        <v>686.78</v>
      </c>
    </row>
    <row r="110" spans="1:19" x14ac:dyDescent="0.25">
      <c r="A110" s="371"/>
      <c r="B110" s="267"/>
      <c r="C110" s="374"/>
      <c r="D110" s="267"/>
      <c r="E110" s="374"/>
      <c r="F110" s="276"/>
      <c r="G110" s="111" t="s">
        <v>116</v>
      </c>
      <c r="H110" s="61">
        <v>7</v>
      </c>
      <c r="I110" s="112">
        <v>1.17</v>
      </c>
      <c r="J110" s="61">
        <v>11</v>
      </c>
      <c r="K110" s="112">
        <v>6.18</v>
      </c>
      <c r="L110" s="61">
        <v>54</v>
      </c>
      <c r="M110" s="112">
        <v>816.68</v>
      </c>
      <c r="N110" s="61">
        <v>8</v>
      </c>
      <c r="O110" s="112">
        <v>209.67</v>
      </c>
      <c r="P110" s="61">
        <v>0</v>
      </c>
      <c r="Q110" s="112">
        <v>0</v>
      </c>
      <c r="R110" s="61">
        <f t="shared" si="10"/>
        <v>80</v>
      </c>
      <c r="S110" s="112">
        <f t="shared" si="10"/>
        <v>1033.7</v>
      </c>
    </row>
    <row r="111" spans="1:19" x14ac:dyDescent="0.25">
      <c r="A111" s="371"/>
      <c r="B111" s="267"/>
      <c r="C111" s="374"/>
      <c r="D111" s="267"/>
      <c r="E111" s="374"/>
      <c r="F111" s="276"/>
      <c r="G111" s="111" t="s">
        <v>115</v>
      </c>
      <c r="H111" s="61">
        <v>3</v>
      </c>
      <c r="I111" s="112">
        <v>2.38</v>
      </c>
      <c r="J111" s="61">
        <v>4</v>
      </c>
      <c r="K111" s="112">
        <v>0.69</v>
      </c>
      <c r="L111" s="61">
        <v>2</v>
      </c>
      <c r="M111" s="112">
        <v>5.25</v>
      </c>
      <c r="N111" s="61">
        <v>0</v>
      </c>
      <c r="O111" s="112">
        <v>0</v>
      </c>
      <c r="P111" s="61">
        <v>0</v>
      </c>
      <c r="Q111" s="112">
        <v>0</v>
      </c>
      <c r="R111" s="61">
        <f t="shared" si="10"/>
        <v>9</v>
      </c>
      <c r="S111" s="112">
        <f t="shared" si="10"/>
        <v>8.32</v>
      </c>
    </row>
    <row r="112" spans="1:19" x14ac:dyDescent="0.25">
      <c r="A112" s="371"/>
      <c r="B112" s="267"/>
      <c r="C112" s="374"/>
      <c r="D112" s="267"/>
      <c r="E112" s="374"/>
      <c r="F112" s="276"/>
      <c r="G112" s="111" t="s">
        <v>114</v>
      </c>
      <c r="H112" s="61">
        <v>24</v>
      </c>
      <c r="I112" s="112">
        <v>6.78</v>
      </c>
      <c r="J112" s="61">
        <v>12</v>
      </c>
      <c r="K112" s="112">
        <v>8.94</v>
      </c>
      <c r="L112" s="61">
        <v>47</v>
      </c>
      <c r="M112" s="112">
        <v>137.1</v>
      </c>
      <c r="N112" s="61">
        <v>12</v>
      </c>
      <c r="O112" s="112">
        <v>43.57</v>
      </c>
      <c r="P112" s="61">
        <v>1</v>
      </c>
      <c r="Q112" s="112">
        <v>0.76</v>
      </c>
      <c r="R112" s="61">
        <f t="shared" si="10"/>
        <v>96</v>
      </c>
      <c r="S112" s="112">
        <f t="shared" si="10"/>
        <v>197.14999999999998</v>
      </c>
    </row>
    <row r="113" spans="1:19" x14ac:dyDescent="0.25">
      <c r="A113" s="371"/>
      <c r="B113" s="267"/>
      <c r="C113" s="374"/>
      <c r="D113" s="267"/>
      <c r="E113" s="374"/>
      <c r="F113" s="276"/>
      <c r="G113" s="111" t="s">
        <v>113</v>
      </c>
      <c r="H113" s="61">
        <v>145</v>
      </c>
      <c r="I113" s="112">
        <v>45.25</v>
      </c>
      <c r="J113" s="61">
        <v>201</v>
      </c>
      <c r="K113" s="112">
        <v>255.11</v>
      </c>
      <c r="L113" s="61">
        <v>197</v>
      </c>
      <c r="M113" s="112">
        <v>950.3</v>
      </c>
      <c r="N113" s="61">
        <v>25</v>
      </c>
      <c r="O113" s="112">
        <v>302.91000000000003</v>
      </c>
      <c r="P113" s="61">
        <v>4</v>
      </c>
      <c r="Q113" s="112">
        <v>0.82</v>
      </c>
      <c r="R113" s="61">
        <f t="shared" si="10"/>
        <v>572</v>
      </c>
      <c r="S113" s="112">
        <f t="shared" si="10"/>
        <v>1554.3899999999999</v>
      </c>
    </row>
    <row r="114" spans="1:19" x14ac:dyDescent="0.25">
      <c r="A114" s="371"/>
      <c r="B114" s="267"/>
      <c r="C114" s="374"/>
      <c r="D114" s="267"/>
      <c r="E114" s="374"/>
      <c r="F114" s="276"/>
      <c r="G114" s="111" t="s">
        <v>562</v>
      </c>
      <c r="H114" s="61">
        <v>0</v>
      </c>
      <c r="I114" s="112">
        <v>0</v>
      </c>
      <c r="J114" s="61">
        <v>4</v>
      </c>
      <c r="K114" s="112">
        <v>28.81</v>
      </c>
      <c r="L114" s="61">
        <v>2</v>
      </c>
      <c r="M114" s="112">
        <v>6.28</v>
      </c>
      <c r="N114" s="61">
        <v>0</v>
      </c>
      <c r="O114" s="112">
        <v>0</v>
      </c>
      <c r="P114" s="61">
        <v>0</v>
      </c>
      <c r="Q114" s="112">
        <v>0</v>
      </c>
      <c r="R114" s="61">
        <f t="shared" si="10"/>
        <v>6</v>
      </c>
      <c r="S114" s="112">
        <f t="shared" si="10"/>
        <v>35.089999999999996</v>
      </c>
    </row>
    <row r="115" spans="1:19" x14ac:dyDescent="0.25">
      <c r="A115" s="371"/>
      <c r="B115" s="267"/>
      <c r="C115" s="374"/>
      <c r="D115" s="267"/>
      <c r="E115" s="374"/>
      <c r="F115" s="276"/>
      <c r="G115" s="111" t="s">
        <v>112</v>
      </c>
      <c r="H115" s="61">
        <v>45</v>
      </c>
      <c r="I115" s="112">
        <v>13.43</v>
      </c>
      <c r="J115" s="61">
        <v>49</v>
      </c>
      <c r="K115" s="112">
        <v>29.54</v>
      </c>
      <c r="L115" s="61">
        <v>58</v>
      </c>
      <c r="M115" s="112">
        <v>150.30000000000001</v>
      </c>
      <c r="N115" s="61">
        <v>49</v>
      </c>
      <c r="O115" s="112">
        <v>303.58999999999997</v>
      </c>
      <c r="P115" s="61">
        <v>9</v>
      </c>
      <c r="Q115" s="112">
        <v>12.7</v>
      </c>
      <c r="R115" s="61">
        <f t="shared" si="10"/>
        <v>210</v>
      </c>
      <c r="S115" s="112">
        <f t="shared" si="10"/>
        <v>509.56</v>
      </c>
    </row>
    <row r="116" spans="1:19" x14ac:dyDescent="0.25">
      <c r="A116" s="371"/>
      <c r="B116" s="267"/>
      <c r="C116" s="374"/>
      <c r="D116" s="267"/>
      <c r="E116" s="374"/>
      <c r="F116" s="276"/>
      <c r="G116" s="111" t="s">
        <v>111</v>
      </c>
      <c r="H116" s="61">
        <v>156</v>
      </c>
      <c r="I116" s="112">
        <v>45.5</v>
      </c>
      <c r="J116" s="61">
        <v>30</v>
      </c>
      <c r="K116" s="112">
        <v>9.27</v>
      </c>
      <c r="L116" s="61">
        <v>59</v>
      </c>
      <c r="M116" s="112">
        <v>191.3</v>
      </c>
      <c r="N116" s="61">
        <v>163</v>
      </c>
      <c r="O116" s="112">
        <v>1532.25</v>
      </c>
      <c r="P116" s="61">
        <v>11</v>
      </c>
      <c r="Q116" s="112">
        <v>5.54</v>
      </c>
      <c r="R116" s="61">
        <f t="shared" si="10"/>
        <v>419</v>
      </c>
      <c r="S116" s="112">
        <f t="shared" si="10"/>
        <v>1783.86</v>
      </c>
    </row>
    <row r="117" spans="1:19" x14ac:dyDescent="0.25">
      <c r="A117" s="371"/>
      <c r="B117" s="267"/>
      <c r="C117" s="374"/>
      <c r="D117" s="267"/>
      <c r="E117" s="374"/>
      <c r="F117" s="276"/>
      <c r="G117" s="111" t="s">
        <v>110</v>
      </c>
      <c r="H117" s="61">
        <v>26</v>
      </c>
      <c r="I117" s="112">
        <v>5.35</v>
      </c>
      <c r="J117" s="61">
        <v>4</v>
      </c>
      <c r="K117" s="112">
        <v>1.32</v>
      </c>
      <c r="L117" s="61">
        <v>8</v>
      </c>
      <c r="M117" s="112">
        <v>18.96</v>
      </c>
      <c r="N117" s="61">
        <v>9</v>
      </c>
      <c r="O117" s="112">
        <v>114.97</v>
      </c>
      <c r="P117" s="61">
        <v>3</v>
      </c>
      <c r="Q117" s="112">
        <v>0.82</v>
      </c>
      <c r="R117" s="61">
        <f t="shared" si="10"/>
        <v>50</v>
      </c>
      <c r="S117" s="112">
        <f t="shared" si="10"/>
        <v>141.41999999999999</v>
      </c>
    </row>
    <row r="118" spans="1:19" x14ac:dyDescent="0.25">
      <c r="A118" s="371"/>
      <c r="B118" s="267"/>
      <c r="C118" s="374"/>
      <c r="D118" s="267"/>
      <c r="E118" s="374"/>
      <c r="F118" s="276"/>
      <c r="G118" s="111" t="s">
        <v>109</v>
      </c>
      <c r="H118" s="61">
        <v>97</v>
      </c>
      <c r="I118" s="112">
        <v>58.93</v>
      </c>
      <c r="J118" s="61">
        <v>69</v>
      </c>
      <c r="K118" s="112">
        <v>77.87</v>
      </c>
      <c r="L118" s="61">
        <v>40</v>
      </c>
      <c r="M118" s="112">
        <v>97.42</v>
      </c>
      <c r="N118" s="61">
        <v>9</v>
      </c>
      <c r="O118" s="112">
        <v>29.27</v>
      </c>
      <c r="P118" s="61">
        <v>5</v>
      </c>
      <c r="Q118" s="112">
        <v>3.47</v>
      </c>
      <c r="R118" s="61">
        <f t="shared" si="10"/>
        <v>220</v>
      </c>
      <c r="S118" s="112">
        <f t="shared" si="10"/>
        <v>266.96000000000004</v>
      </c>
    </row>
    <row r="119" spans="1:19" x14ac:dyDescent="0.25">
      <c r="A119" s="371"/>
      <c r="B119" s="267"/>
      <c r="C119" s="374"/>
      <c r="D119" s="267"/>
      <c r="E119" s="374"/>
      <c r="F119" s="276"/>
      <c r="G119" s="111" t="s">
        <v>108</v>
      </c>
      <c r="H119" s="61">
        <v>8</v>
      </c>
      <c r="I119" s="112">
        <v>1.1200000000000001</v>
      </c>
      <c r="J119" s="61">
        <v>0</v>
      </c>
      <c r="K119" s="112">
        <v>0</v>
      </c>
      <c r="L119" s="61">
        <v>0</v>
      </c>
      <c r="M119" s="112">
        <v>0</v>
      </c>
      <c r="N119" s="61">
        <v>2</v>
      </c>
      <c r="O119" s="112">
        <v>0.84</v>
      </c>
      <c r="P119" s="61">
        <v>0</v>
      </c>
      <c r="Q119" s="112">
        <v>0</v>
      </c>
      <c r="R119" s="61">
        <f t="shared" si="10"/>
        <v>10</v>
      </c>
      <c r="S119" s="112">
        <f t="shared" si="10"/>
        <v>1.96</v>
      </c>
    </row>
    <row r="120" spans="1:19" x14ac:dyDescent="0.25">
      <c r="A120" s="371"/>
      <c r="B120" s="267"/>
      <c r="C120" s="374"/>
      <c r="D120" s="267"/>
      <c r="E120" s="374"/>
      <c r="F120" s="276"/>
      <c r="G120" s="111" t="s">
        <v>107</v>
      </c>
      <c r="H120" s="61">
        <v>108</v>
      </c>
      <c r="I120" s="112">
        <v>45.61</v>
      </c>
      <c r="J120" s="61">
        <v>9</v>
      </c>
      <c r="K120" s="112">
        <v>2.16</v>
      </c>
      <c r="L120" s="61">
        <v>3</v>
      </c>
      <c r="M120" s="112">
        <v>0.37</v>
      </c>
      <c r="N120" s="61">
        <v>1</v>
      </c>
      <c r="O120" s="112">
        <v>10.050000000000001</v>
      </c>
      <c r="P120" s="61">
        <v>0</v>
      </c>
      <c r="Q120" s="112">
        <v>0</v>
      </c>
      <c r="R120" s="61">
        <f t="shared" si="10"/>
        <v>121</v>
      </c>
      <c r="S120" s="112">
        <f t="shared" si="10"/>
        <v>58.19</v>
      </c>
    </row>
    <row r="121" spans="1:19" x14ac:dyDescent="0.25">
      <c r="A121" s="371"/>
      <c r="B121" s="267"/>
      <c r="C121" s="374"/>
      <c r="D121" s="267"/>
      <c r="E121" s="374"/>
      <c r="F121" s="276"/>
      <c r="G121" s="111" t="s">
        <v>106</v>
      </c>
      <c r="H121" s="61">
        <v>249</v>
      </c>
      <c r="I121" s="112">
        <v>101.38</v>
      </c>
      <c r="J121" s="61">
        <v>286</v>
      </c>
      <c r="K121" s="112">
        <v>322.74</v>
      </c>
      <c r="L121" s="61">
        <v>24</v>
      </c>
      <c r="M121" s="112">
        <v>124.33</v>
      </c>
      <c r="N121" s="61">
        <v>27</v>
      </c>
      <c r="O121" s="112">
        <v>282.52</v>
      </c>
      <c r="P121" s="61">
        <v>0</v>
      </c>
      <c r="Q121" s="112">
        <v>0</v>
      </c>
      <c r="R121" s="61">
        <f t="shared" si="10"/>
        <v>586</v>
      </c>
      <c r="S121" s="112">
        <f t="shared" si="10"/>
        <v>830.97</v>
      </c>
    </row>
    <row r="122" spans="1:19" x14ac:dyDescent="0.25">
      <c r="A122" s="371"/>
      <c r="B122" s="267"/>
      <c r="C122" s="374"/>
      <c r="D122" s="267"/>
      <c r="E122" s="374"/>
      <c r="F122" s="276"/>
      <c r="G122" s="111" t="s">
        <v>105</v>
      </c>
      <c r="H122" s="61">
        <v>11</v>
      </c>
      <c r="I122" s="112">
        <v>1.98</v>
      </c>
      <c r="J122" s="61">
        <v>7</v>
      </c>
      <c r="K122" s="112">
        <v>2.04</v>
      </c>
      <c r="L122" s="61">
        <v>7</v>
      </c>
      <c r="M122" s="112">
        <v>2.42</v>
      </c>
      <c r="N122" s="61">
        <v>3</v>
      </c>
      <c r="O122" s="112">
        <v>0.39</v>
      </c>
      <c r="P122" s="61">
        <v>2</v>
      </c>
      <c r="Q122" s="112">
        <v>0.7</v>
      </c>
      <c r="R122" s="61">
        <f t="shared" si="10"/>
        <v>30</v>
      </c>
      <c r="S122" s="112">
        <f t="shared" si="10"/>
        <v>7.5299999999999994</v>
      </c>
    </row>
    <row r="123" spans="1:19" x14ac:dyDescent="0.25">
      <c r="A123" s="371"/>
      <c r="B123" s="267"/>
      <c r="C123" s="374"/>
      <c r="D123" s="267"/>
      <c r="E123" s="374"/>
      <c r="F123" s="276"/>
      <c r="G123" s="111" t="s">
        <v>104</v>
      </c>
      <c r="H123" s="61">
        <v>40</v>
      </c>
      <c r="I123" s="112">
        <v>12.05</v>
      </c>
      <c r="J123" s="61">
        <v>61</v>
      </c>
      <c r="K123" s="112">
        <v>79.95</v>
      </c>
      <c r="L123" s="61">
        <v>136</v>
      </c>
      <c r="M123" s="112">
        <v>824.33</v>
      </c>
      <c r="N123" s="61">
        <v>29</v>
      </c>
      <c r="O123" s="112">
        <v>187.94</v>
      </c>
      <c r="P123" s="61">
        <v>0</v>
      </c>
      <c r="Q123" s="112">
        <v>0</v>
      </c>
      <c r="R123" s="61">
        <f t="shared" si="10"/>
        <v>266</v>
      </c>
      <c r="S123" s="112">
        <f t="shared" si="10"/>
        <v>1104.27</v>
      </c>
    </row>
    <row r="124" spans="1:19" x14ac:dyDescent="0.25">
      <c r="A124" s="371"/>
      <c r="B124" s="267"/>
      <c r="C124" s="374"/>
      <c r="D124" s="267"/>
      <c r="E124" s="374"/>
      <c r="F124" s="276"/>
      <c r="G124" s="111" t="s">
        <v>103</v>
      </c>
      <c r="H124" s="61">
        <v>0</v>
      </c>
      <c r="I124" s="112">
        <v>0</v>
      </c>
      <c r="J124" s="61">
        <v>1</v>
      </c>
      <c r="K124" s="112">
        <v>0.32</v>
      </c>
      <c r="L124" s="61">
        <v>0</v>
      </c>
      <c r="M124" s="112">
        <v>0</v>
      </c>
      <c r="N124" s="61">
        <v>2</v>
      </c>
      <c r="O124" s="112">
        <v>12.66</v>
      </c>
      <c r="P124" s="61">
        <v>0</v>
      </c>
      <c r="Q124" s="112">
        <v>0</v>
      </c>
      <c r="R124" s="61">
        <f t="shared" si="10"/>
        <v>3</v>
      </c>
      <c r="S124" s="112">
        <f t="shared" si="10"/>
        <v>12.98</v>
      </c>
    </row>
    <row r="125" spans="1:19" x14ac:dyDescent="0.25">
      <c r="A125" s="371"/>
      <c r="B125" s="267"/>
      <c r="C125" s="374"/>
      <c r="D125" s="267"/>
      <c r="E125" s="374"/>
      <c r="F125" s="276"/>
      <c r="G125" s="111" t="s">
        <v>102</v>
      </c>
      <c r="H125" s="61">
        <v>2</v>
      </c>
      <c r="I125" s="112">
        <v>0.66</v>
      </c>
      <c r="J125" s="61">
        <v>1</v>
      </c>
      <c r="K125" s="112">
        <v>0.42</v>
      </c>
      <c r="L125" s="61">
        <v>0</v>
      </c>
      <c r="M125" s="112">
        <v>0</v>
      </c>
      <c r="N125" s="61">
        <v>0</v>
      </c>
      <c r="O125" s="112">
        <v>0</v>
      </c>
      <c r="P125" s="61">
        <v>0</v>
      </c>
      <c r="Q125" s="112">
        <v>0</v>
      </c>
      <c r="R125" s="61">
        <f t="shared" si="10"/>
        <v>3</v>
      </c>
      <c r="S125" s="112">
        <f t="shared" si="10"/>
        <v>1.08</v>
      </c>
    </row>
    <row r="126" spans="1:19" x14ac:dyDescent="0.25">
      <c r="A126" s="371"/>
      <c r="B126" s="267"/>
      <c r="C126" s="374"/>
      <c r="D126" s="267"/>
      <c r="E126" s="374"/>
      <c r="F126" s="276"/>
      <c r="G126" s="111" t="s">
        <v>500</v>
      </c>
      <c r="H126" s="61">
        <v>0</v>
      </c>
      <c r="I126" s="112">
        <v>0</v>
      </c>
      <c r="J126" s="61">
        <v>1</v>
      </c>
      <c r="K126" s="112">
        <v>0.57999999999999996</v>
      </c>
      <c r="L126" s="61">
        <v>0</v>
      </c>
      <c r="M126" s="112">
        <v>0</v>
      </c>
      <c r="N126" s="61">
        <v>0</v>
      </c>
      <c r="O126" s="112">
        <v>0</v>
      </c>
      <c r="P126" s="61">
        <v>0</v>
      </c>
      <c r="Q126" s="112">
        <v>0</v>
      </c>
      <c r="R126" s="61">
        <f t="shared" si="10"/>
        <v>1</v>
      </c>
      <c r="S126" s="112">
        <f t="shared" si="10"/>
        <v>0.57999999999999996</v>
      </c>
    </row>
    <row r="127" spans="1:19" x14ac:dyDescent="0.25">
      <c r="A127" s="371"/>
      <c r="B127" s="267"/>
      <c r="C127" s="374"/>
      <c r="D127" s="267"/>
      <c r="E127" s="374"/>
      <c r="F127" s="276"/>
      <c r="G127" s="111" t="s">
        <v>501</v>
      </c>
      <c r="H127" s="61">
        <v>0</v>
      </c>
      <c r="I127" s="112">
        <v>0</v>
      </c>
      <c r="J127" s="61">
        <v>0</v>
      </c>
      <c r="K127" s="112">
        <v>0</v>
      </c>
      <c r="L127" s="61">
        <v>0</v>
      </c>
      <c r="M127" s="112">
        <v>0</v>
      </c>
      <c r="N127" s="61">
        <v>0</v>
      </c>
      <c r="O127" s="112">
        <v>0</v>
      </c>
      <c r="P127" s="61">
        <v>0</v>
      </c>
      <c r="Q127" s="112">
        <v>0</v>
      </c>
      <c r="R127" s="61">
        <f t="shared" si="10"/>
        <v>0</v>
      </c>
      <c r="S127" s="112">
        <f t="shared" si="10"/>
        <v>0</v>
      </c>
    </row>
    <row r="128" spans="1:19" x14ac:dyDescent="0.25">
      <c r="A128" s="371"/>
      <c r="B128" s="267"/>
      <c r="C128" s="374"/>
      <c r="D128" s="267"/>
      <c r="E128" s="374"/>
      <c r="F128" s="276"/>
      <c r="G128" s="111" t="s">
        <v>22</v>
      </c>
      <c r="H128" s="61">
        <v>88</v>
      </c>
      <c r="I128" s="112">
        <v>34.65</v>
      </c>
      <c r="J128" s="61">
        <v>23</v>
      </c>
      <c r="K128" s="112">
        <v>48.41</v>
      </c>
      <c r="L128" s="61">
        <v>358</v>
      </c>
      <c r="M128" s="112">
        <v>13289.92</v>
      </c>
      <c r="N128" s="61">
        <v>61</v>
      </c>
      <c r="O128" s="112">
        <v>1209.79</v>
      </c>
      <c r="P128" s="61">
        <v>19</v>
      </c>
      <c r="Q128" s="112">
        <v>11.64</v>
      </c>
      <c r="R128" s="61">
        <f t="shared" si="10"/>
        <v>549</v>
      </c>
      <c r="S128" s="112">
        <f t="shared" si="10"/>
        <v>14594.41</v>
      </c>
    </row>
    <row r="129" spans="1:19" ht="15.75" thickBot="1" x14ac:dyDescent="0.3">
      <c r="A129" s="371"/>
      <c r="B129" s="267"/>
      <c r="C129" s="374"/>
      <c r="D129" s="267"/>
      <c r="E129" s="374"/>
      <c r="F129" s="276"/>
      <c r="G129" s="111" t="s">
        <v>101</v>
      </c>
      <c r="H129" s="61">
        <v>43132</v>
      </c>
      <c r="I129" s="112">
        <v>8460.16</v>
      </c>
      <c r="J129" s="61">
        <v>18142</v>
      </c>
      <c r="K129" s="112">
        <v>3623.68</v>
      </c>
      <c r="L129" s="61">
        <v>1514</v>
      </c>
      <c r="M129" s="112">
        <v>1071.3800000000001</v>
      </c>
      <c r="N129" s="61">
        <v>1782</v>
      </c>
      <c r="O129" s="112">
        <v>1331.68</v>
      </c>
      <c r="P129" s="61">
        <v>1173</v>
      </c>
      <c r="Q129" s="112">
        <v>740.1</v>
      </c>
      <c r="R129" s="61">
        <f t="shared" si="10"/>
        <v>65743</v>
      </c>
      <c r="S129" s="112">
        <f t="shared" si="10"/>
        <v>15227.000000000002</v>
      </c>
    </row>
    <row r="130" spans="1:19" ht="15.75" thickTop="1" x14ac:dyDescent="0.25">
      <c r="A130" s="371"/>
      <c r="B130" s="267"/>
      <c r="C130" s="381"/>
      <c r="D130" s="267"/>
      <c r="E130" s="381"/>
      <c r="F130" s="276"/>
      <c r="G130" s="79" t="s">
        <v>100</v>
      </c>
      <c r="H130" s="113">
        <v>51186</v>
      </c>
      <c r="I130" s="114">
        <v>13327.64</v>
      </c>
      <c r="J130" s="113">
        <v>21433</v>
      </c>
      <c r="K130" s="114">
        <v>6489.08</v>
      </c>
      <c r="L130" s="113">
        <v>2413</v>
      </c>
      <c r="M130" s="114">
        <v>21708.33</v>
      </c>
      <c r="N130" s="113">
        <v>2269</v>
      </c>
      <c r="O130" s="114">
        <v>9379.4500000000007</v>
      </c>
      <c r="P130" s="113">
        <v>1230</v>
      </c>
      <c r="Q130" s="114">
        <v>816.42</v>
      </c>
      <c r="R130" s="113">
        <f>+H130+J130+L130+N130+P130</f>
        <v>78531</v>
      </c>
      <c r="S130" s="114">
        <f>SUM(S100:S129)</f>
        <v>51720.92</v>
      </c>
    </row>
    <row r="131" spans="1:19" ht="15" customHeight="1" x14ac:dyDescent="0.25">
      <c r="A131" s="371" t="s">
        <v>99</v>
      </c>
      <c r="B131" s="267"/>
      <c r="C131" s="379" t="s">
        <v>98</v>
      </c>
      <c r="D131" s="267"/>
      <c r="E131" s="379" t="s">
        <v>97</v>
      </c>
      <c r="F131" s="276"/>
      <c r="G131" s="111" t="s">
        <v>502</v>
      </c>
      <c r="H131" s="61">
        <v>0</v>
      </c>
      <c r="I131" s="112">
        <v>0</v>
      </c>
      <c r="J131" s="61">
        <v>0</v>
      </c>
      <c r="K131" s="112">
        <v>0</v>
      </c>
      <c r="L131" s="61">
        <v>1</v>
      </c>
      <c r="M131" s="112">
        <v>0.18</v>
      </c>
      <c r="N131" s="61">
        <v>0</v>
      </c>
      <c r="O131" s="112">
        <v>0</v>
      </c>
      <c r="P131" s="61">
        <v>0</v>
      </c>
      <c r="Q131" s="112">
        <v>0</v>
      </c>
      <c r="R131" s="61">
        <f t="shared" ref="R131:S142" si="11">+H131+J131+L131+N131+P131</f>
        <v>1</v>
      </c>
      <c r="S131" s="112">
        <f t="shared" si="11"/>
        <v>0.18</v>
      </c>
    </row>
    <row r="132" spans="1:19" ht="15" customHeight="1" x14ac:dyDescent="0.25">
      <c r="A132" s="371"/>
      <c r="B132" s="267"/>
      <c r="C132" s="374"/>
      <c r="D132" s="267"/>
      <c r="E132" s="374"/>
      <c r="F132" s="276"/>
      <c r="G132" s="111" t="s">
        <v>506</v>
      </c>
      <c r="H132" s="61">
        <v>42</v>
      </c>
      <c r="I132" s="112">
        <v>36.78</v>
      </c>
      <c r="J132" s="61">
        <v>25</v>
      </c>
      <c r="K132" s="112">
        <v>126.34</v>
      </c>
      <c r="L132" s="61">
        <v>19</v>
      </c>
      <c r="M132" s="112">
        <v>78.97</v>
      </c>
      <c r="N132" s="61">
        <v>37</v>
      </c>
      <c r="O132" s="112">
        <v>418.54</v>
      </c>
      <c r="P132" s="61">
        <v>4</v>
      </c>
      <c r="Q132" s="112">
        <v>2.5</v>
      </c>
      <c r="R132" s="61">
        <f t="shared" si="11"/>
        <v>127</v>
      </c>
      <c r="S132" s="112">
        <f t="shared" si="11"/>
        <v>663.13</v>
      </c>
    </row>
    <row r="133" spans="1:19" ht="15" customHeight="1" x14ac:dyDescent="0.25">
      <c r="A133" s="371"/>
      <c r="B133" s="267"/>
      <c r="C133" s="374"/>
      <c r="D133" s="267"/>
      <c r="E133" s="374"/>
      <c r="F133" s="276"/>
      <c r="G133" s="111" t="s">
        <v>96</v>
      </c>
      <c r="H133" s="61">
        <v>38</v>
      </c>
      <c r="I133" s="112">
        <v>2.3199999999999998</v>
      </c>
      <c r="J133" s="61">
        <v>57</v>
      </c>
      <c r="K133" s="112">
        <v>128.87</v>
      </c>
      <c r="L133" s="61">
        <v>38</v>
      </c>
      <c r="M133" s="112">
        <v>249.86</v>
      </c>
      <c r="N133" s="61">
        <v>352</v>
      </c>
      <c r="O133" s="112">
        <v>3850.76</v>
      </c>
      <c r="P133" s="61">
        <v>22</v>
      </c>
      <c r="Q133" s="112">
        <v>5.59</v>
      </c>
      <c r="R133" s="61">
        <f t="shared" si="11"/>
        <v>507</v>
      </c>
      <c r="S133" s="112">
        <f t="shared" si="11"/>
        <v>4237.4000000000005</v>
      </c>
    </row>
    <row r="134" spans="1:19" ht="15" customHeight="1" x14ac:dyDescent="0.25">
      <c r="A134" s="371"/>
      <c r="B134" s="267"/>
      <c r="C134" s="374"/>
      <c r="D134" s="267"/>
      <c r="E134" s="374"/>
      <c r="F134" s="276"/>
      <c r="G134" s="111" t="s">
        <v>131</v>
      </c>
      <c r="H134" s="61">
        <v>12</v>
      </c>
      <c r="I134" s="112">
        <v>45.62</v>
      </c>
      <c r="J134" s="61">
        <v>14</v>
      </c>
      <c r="K134" s="112">
        <v>95.89</v>
      </c>
      <c r="L134" s="61">
        <v>13</v>
      </c>
      <c r="M134" s="112">
        <v>42.35</v>
      </c>
      <c r="N134" s="61">
        <v>21</v>
      </c>
      <c r="O134" s="112">
        <v>184.81</v>
      </c>
      <c r="P134" s="61">
        <v>2</v>
      </c>
      <c r="Q134" s="112">
        <v>10.57</v>
      </c>
      <c r="R134" s="61">
        <f t="shared" si="11"/>
        <v>62</v>
      </c>
      <c r="S134" s="112">
        <f t="shared" si="11"/>
        <v>379.23999999999995</v>
      </c>
    </row>
    <row r="135" spans="1:19" x14ac:dyDescent="0.25">
      <c r="A135" s="371"/>
      <c r="B135" s="267"/>
      <c r="C135" s="374"/>
      <c r="D135" s="267"/>
      <c r="E135" s="374"/>
      <c r="F135" s="276"/>
      <c r="G135" s="111" t="s">
        <v>95</v>
      </c>
      <c r="H135" s="61">
        <v>212</v>
      </c>
      <c r="I135" s="112">
        <v>12.14</v>
      </c>
      <c r="J135" s="61">
        <v>415</v>
      </c>
      <c r="K135" s="112">
        <v>112.63</v>
      </c>
      <c r="L135" s="61">
        <v>114</v>
      </c>
      <c r="M135" s="112">
        <v>94.26</v>
      </c>
      <c r="N135" s="61">
        <v>139</v>
      </c>
      <c r="O135" s="112">
        <v>1233.01</v>
      </c>
      <c r="P135" s="61">
        <v>82</v>
      </c>
      <c r="Q135" s="112">
        <v>28.12</v>
      </c>
      <c r="R135" s="61">
        <f t="shared" si="11"/>
        <v>962</v>
      </c>
      <c r="S135" s="112">
        <f t="shared" si="11"/>
        <v>1480.1599999999999</v>
      </c>
    </row>
    <row r="136" spans="1:19" x14ac:dyDescent="0.25">
      <c r="A136" s="371"/>
      <c r="B136" s="267"/>
      <c r="C136" s="374"/>
      <c r="D136" s="267"/>
      <c r="E136" s="374"/>
      <c r="F136" s="276"/>
      <c r="G136" s="111" t="s">
        <v>94</v>
      </c>
      <c r="H136" s="61">
        <v>3383</v>
      </c>
      <c r="I136" s="112">
        <v>680.49</v>
      </c>
      <c r="J136" s="61">
        <v>3054</v>
      </c>
      <c r="K136" s="112">
        <v>2249.5100000000002</v>
      </c>
      <c r="L136" s="61">
        <v>89</v>
      </c>
      <c r="M136" s="112">
        <v>132.51</v>
      </c>
      <c r="N136" s="61">
        <v>157</v>
      </c>
      <c r="O136" s="112">
        <v>1050.58</v>
      </c>
      <c r="P136" s="61">
        <v>1</v>
      </c>
      <c r="Q136" s="112">
        <v>0.96</v>
      </c>
      <c r="R136" s="61">
        <f t="shared" si="11"/>
        <v>6684</v>
      </c>
      <c r="S136" s="112">
        <f t="shared" si="11"/>
        <v>4114.05</v>
      </c>
    </row>
    <row r="137" spans="1:19" x14ac:dyDescent="0.25">
      <c r="A137" s="371"/>
      <c r="B137" s="267"/>
      <c r="C137" s="374"/>
      <c r="D137" s="267"/>
      <c r="E137" s="374"/>
      <c r="F137" s="276"/>
      <c r="G137" s="111" t="s">
        <v>93</v>
      </c>
      <c r="H137" s="61">
        <v>209</v>
      </c>
      <c r="I137" s="112">
        <v>46.51</v>
      </c>
      <c r="J137" s="61">
        <v>428</v>
      </c>
      <c r="K137" s="112">
        <v>47.81</v>
      </c>
      <c r="L137" s="61">
        <v>33</v>
      </c>
      <c r="M137" s="112">
        <v>139.44999999999999</v>
      </c>
      <c r="N137" s="61">
        <v>246</v>
      </c>
      <c r="O137" s="112">
        <v>2186.29</v>
      </c>
      <c r="P137" s="61">
        <v>16</v>
      </c>
      <c r="Q137" s="112">
        <v>22</v>
      </c>
      <c r="R137" s="61">
        <f t="shared" si="11"/>
        <v>932</v>
      </c>
      <c r="S137" s="112">
        <f t="shared" si="11"/>
        <v>2442.06</v>
      </c>
    </row>
    <row r="138" spans="1:19" x14ac:dyDescent="0.25">
      <c r="A138" s="371"/>
      <c r="B138" s="267"/>
      <c r="C138" s="374"/>
      <c r="D138" s="267"/>
      <c r="E138" s="374"/>
      <c r="F138" s="276"/>
      <c r="G138" s="111" t="s">
        <v>130</v>
      </c>
      <c r="H138" s="61">
        <v>172</v>
      </c>
      <c r="I138" s="112">
        <v>291.45999999999998</v>
      </c>
      <c r="J138" s="61">
        <v>117</v>
      </c>
      <c r="K138" s="112">
        <v>214.49</v>
      </c>
      <c r="L138" s="61">
        <v>57</v>
      </c>
      <c r="M138" s="112">
        <v>570.14</v>
      </c>
      <c r="N138" s="61">
        <v>67</v>
      </c>
      <c r="O138" s="112">
        <v>556.5</v>
      </c>
      <c r="P138" s="61">
        <v>11</v>
      </c>
      <c r="Q138" s="112">
        <v>29.12</v>
      </c>
      <c r="R138" s="61">
        <f t="shared" si="11"/>
        <v>424</v>
      </c>
      <c r="S138" s="112">
        <f t="shared" si="11"/>
        <v>1661.7099999999998</v>
      </c>
    </row>
    <row r="139" spans="1:19" x14ac:dyDescent="0.25">
      <c r="A139" s="371"/>
      <c r="B139" s="267"/>
      <c r="C139" s="374"/>
      <c r="D139" s="267"/>
      <c r="E139" s="374"/>
      <c r="F139" s="276"/>
      <c r="G139" s="111" t="s">
        <v>92</v>
      </c>
      <c r="H139" s="61">
        <v>44</v>
      </c>
      <c r="I139" s="112">
        <v>19.12</v>
      </c>
      <c r="J139" s="61">
        <v>171</v>
      </c>
      <c r="K139" s="112">
        <v>437.32</v>
      </c>
      <c r="L139" s="61">
        <v>62</v>
      </c>
      <c r="M139" s="112">
        <v>436.35</v>
      </c>
      <c r="N139" s="61">
        <v>646</v>
      </c>
      <c r="O139" s="112">
        <v>6902.2</v>
      </c>
      <c r="P139" s="61">
        <v>50</v>
      </c>
      <c r="Q139" s="112">
        <v>163.4</v>
      </c>
      <c r="R139" s="61">
        <f t="shared" si="11"/>
        <v>973</v>
      </c>
      <c r="S139" s="112">
        <f t="shared" si="11"/>
        <v>7958.3899999999994</v>
      </c>
    </row>
    <row r="140" spans="1:19" x14ac:dyDescent="0.25">
      <c r="A140" s="371"/>
      <c r="B140" s="267"/>
      <c r="C140" s="374"/>
      <c r="D140" s="267"/>
      <c r="E140" s="374"/>
      <c r="F140" s="276"/>
      <c r="G140" s="111" t="s">
        <v>91</v>
      </c>
      <c r="H140" s="61">
        <v>1161</v>
      </c>
      <c r="I140" s="112">
        <v>786.85</v>
      </c>
      <c r="J140" s="61">
        <v>534</v>
      </c>
      <c r="K140" s="112">
        <v>166.75</v>
      </c>
      <c r="L140" s="61">
        <v>28</v>
      </c>
      <c r="M140" s="112">
        <v>35.770000000000003</v>
      </c>
      <c r="N140" s="61">
        <v>35</v>
      </c>
      <c r="O140" s="112">
        <v>280.3</v>
      </c>
      <c r="P140" s="61">
        <v>25</v>
      </c>
      <c r="Q140" s="112">
        <v>20.53</v>
      </c>
      <c r="R140" s="61">
        <f t="shared" si="11"/>
        <v>1783</v>
      </c>
      <c r="S140" s="112">
        <f t="shared" si="11"/>
        <v>1290.2</v>
      </c>
    </row>
    <row r="141" spans="1:19" x14ac:dyDescent="0.25">
      <c r="A141" s="371"/>
      <c r="B141" s="267"/>
      <c r="C141" s="374"/>
      <c r="D141" s="267"/>
      <c r="E141" s="374"/>
      <c r="F141" s="276"/>
      <c r="G141" s="111" t="s">
        <v>128</v>
      </c>
      <c r="H141" s="61">
        <v>57</v>
      </c>
      <c r="I141" s="112">
        <v>51.12</v>
      </c>
      <c r="J141" s="61">
        <v>68</v>
      </c>
      <c r="K141" s="112">
        <v>205.53</v>
      </c>
      <c r="L141" s="61">
        <v>6</v>
      </c>
      <c r="M141" s="112">
        <v>65.98</v>
      </c>
      <c r="N141" s="61">
        <v>48</v>
      </c>
      <c r="O141" s="112">
        <v>1041.1300000000001</v>
      </c>
      <c r="P141" s="61">
        <v>0</v>
      </c>
      <c r="Q141" s="112">
        <v>0</v>
      </c>
      <c r="R141" s="61">
        <f t="shared" si="11"/>
        <v>179</v>
      </c>
      <c r="S141" s="112">
        <f t="shared" si="11"/>
        <v>1363.7600000000002</v>
      </c>
    </row>
    <row r="142" spans="1:19" ht="15.75" thickBot="1" x14ac:dyDescent="0.3">
      <c r="A142" s="371"/>
      <c r="B142" s="267"/>
      <c r="C142" s="374"/>
      <c r="D142" s="267"/>
      <c r="E142" s="374"/>
      <c r="F142" s="276"/>
      <c r="G142" s="111" t="s">
        <v>90</v>
      </c>
      <c r="H142" s="61">
        <v>175</v>
      </c>
      <c r="I142" s="112">
        <v>104.99</v>
      </c>
      <c r="J142" s="61">
        <v>175</v>
      </c>
      <c r="K142" s="112">
        <v>68.5</v>
      </c>
      <c r="L142" s="61">
        <v>22</v>
      </c>
      <c r="M142" s="112">
        <v>16.41</v>
      </c>
      <c r="N142" s="61">
        <v>18</v>
      </c>
      <c r="O142" s="112">
        <v>59.87</v>
      </c>
      <c r="P142" s="61">
        <v>8</v>
      </c>
      <c r="Q142" s="112">
        <v>9.1</v>
      </c>
      <c r="R142" s="61">
        <f t="shared" si="11"/>
        <v>398</v>
      </c>
      <c r="S142" s="112">
        <f t="shared" si="11"/>
        <v>258.87</v>
      </c>
    </row>
    <row r="143" spans="1:19" ht="15.75" thickTop="1" x14ac:dyDescent="0.25">
      <c r="A143" s="371"/>
      <c r="B143" s="267"/>
      <c r="C143" s="374"/>
      <c r="D143" s="267"/>
      <c r="E143" s="381"/>
      <c r="F143" s="276"/>
      <c r="G143" s="79" t="s">
        <v>89</v>
      </c>
      <c r="H143" s="113">
        <v>5260</v>
      </c>
      <c r="I143" s="114">
        <v>2077.4</v>
      </c>
      <c r="J143" s="113">
        <v>4605</v>
      </c>
      <c r="K143" s="114">
        <v>3853.6400000000003</v>
      </c>
      <c r="L143" s="113">
        <v>437</v>
      </c>
      <c r="M143" s="114">
        <v>1862.23</v>
      </c>
      <c r="N143" s="113">
        <v>1611</v>
      </c>
      <c r="O143" s="114">
        <v>17763.989999999998</v>
      </c>
      <c r="P143" s="113">
        <v>213</v>
      </c>
      <c r="Q143" s="114">
        <v>291.89</v>
      </c>
      <c r="R143" s="113">
        <f>+H143+J143+L143+N143+P143</f>
        <v>12126</v>
      </c>
      <c r="S143" s="114">
        <f>SUM(S131:S142)</f>
        <v>25849.149999999998</v>
      </c>
    </row>
    <row r="144" spans="1:19" ht="15" customHeight="1" x14ac:dyDescent="0.25">
      <c r="A144" s="371"/>
      <c r="B144" s="267"/>
      <c r="C144" s="374"/>
      <c r="D144" s="267"/>
      <c r="E144" s="379" t="s">
        <v>88</v>
      </c>
      <c r="F144" s="276"/>
      <c r="G144" s="111" t="s">
        <v>87</v>
      </c>
      <c r="H144" s="61">
        <v>4</v>
      </c>
      <c r="I144" s="112">
        <v>0.79</v>
      </c>
      <c r="J144" s="61">
        <v>1</v>
      </c>
      <c r="K144" s="112">
        <v>0.01</v>
      </c>
      <c r="L144" s="61">
        <v>23</v>
      </c>
      <c r="M144" s="112">
        <v>666.18</v>
      </c>
      <c r="N144" s="61">
        <v>4</v>
      </c>
      <c r="O144" s="112">
        <v>0.72</v>
      </c>
      <c r="P144" s="61">
        <v>1</v>
      </c>
      <c r="Q144" s="112">
        <v>0.28000000000000003</v>
      </c>
      <c r="R144" s="61">
        <f t="shared" ref="R144:S149" si="12">+H144+J144+L144+N144+P144</f>
        <v>33</v>
      </c>
      <c r="S144" s="112">
        <f t="shared" si="12"/>
        <v>667.9799999999999</v>
      </c>
    </row>
    <row r="145" spans="1:19" x14ac:dyDescent="0.25">
      <c r="A145" s="371"/>
      <c r="B145" s="267"/>
      <c r="C145" s="374"/>
      <c r="D145" s="267"/>
      <c r="E145" s="374"/>
      <c r="F145" s="276"/>
      <c r="G145" s="111" t="s">
        <v>86</v>
      </c>
      <c r="H145" s="61">
        <v>2</v>
      </c>
      <c r="I145" s="112">
        <v>0.61</v>
      </c>
      <c r="J145" s="61">
        <v>1</v>
      </c>
      <c r="K145" s="112">
        <v>0.39</v>
      </c>
      <c r="L145" s="61">
        <v>13</v>
      </c>
      <c r="M145" s="112">
        <v>198.08</v>
      </c>
      <c r="N145" s="61">
        <v>99</v>
      </c>
      <c r="O145" s="112">
        <v>2499.9699999999998</v>
      </c>
      <c r="P145" s="61">
        <v>0</v>
      </c>
      <c r="Q145" s="112">
        <v>0</v>
      </c>
      <c r="R145" s="61">
        <f t="shared" si="12"/>
        <v>115</v>
      </c>
      <c r="S145" s="112">
        <f t="shared" si="12"/>
        <v>2699.0499999999997</v>
      </c>
    </row>
    <row r="146" spans="1:19" x14ac:dyDescent="0.25">
      <c r="A146" s="371"/>
      <c r="B146" s="267"/>
      <c r="C146" s="374"/>
      <c r="D146" s="267"/>
      <c r="E146" s="374"/>
      <c r="F146" s="276"/>
      <c r="G146" s="111" t="s">
        <v>85</v>
      </c>
      <c r="H146" s="61">
        <v>36</v>
      </c>
      <c r="I146" s="112">
        <v>20.59</v>
      </c>
      <c r="J146" s="61">
        <v>69</v>
      </c>
      <c r="K146" s="112">
        <v>40.950000000000003</v>
      </c>
      <c r="L146" s="61">
        <v>87</v>
      </c>
      <c r="M146" s="112">
        <v>1241.52</v>
      </c>
      <c r="N146" s="61">
        <v>474</v>
      </c>
      <c r="O146" s="112">
        <v>7953.26</v>
      </c>
      <c r="P146" s="61">
        <v>2</v>
      </c>
      <c r="Q146" s="112">
        <v>4.37</v>
      </c>
      <c r="R146" s="61">
        <f t="shared" si="12"/>
        <v>668</v>
      </c>
      <c r="S146" s="112">
        <f t="shared" si="12"/>
        <v>9260.69</v>
      </c>
    </row>
    <row r="147" spans="1:19" x14ac:dyDescent="0.25">
      <c r="A147" s="371"/>
      <c r="B147" s="267"/>
      <c r="C147" s="374"/>
      <c r="D147" s="267"/>
      <c r="E147" s="374"/>
      <c r="F147" s="276"/>
      <c r="G147" s="111" t="s">
        <v>84</v>
      </c>
      <c r="H147" s="61">
        <v>4</v>
      </c>
      <c r="I147" s="112">
        <v>0.61</v>
      </c>
      <c r="J147" s="61">
        <v>0</v>
      </c>
      <c r="K147" s="112">
        <v>0</v>
      </c>
      <c r="L147" s="61">
        <v>1</v>
      </c>
      <c r="M147" s="112">
        <v>0.1</v>
      </c>
      <c r="N147" s="61">
        <v>0</v>
      </c>
      <c r="O147" s="112">
        <v>0</v>
      </c>
      <c r="P147" s="61">
        <v>0</v>
      </c>
      <c r="Q147" s="112">
        <v>0</v>
      </c>
      <c r="R147" s="61">
        <f t="shared" si="12"/>
        <v>5</v>
      </c>
      <c r="S147" s="112">
        <f t="shared" si="12"/>
        <v>0.71</v>
      </c>
    </row>
    <row r="148" spans="1:19" x14ac:dyDescent="0.25">
      <c r="A148" s="371"/>
      <c r="B148" s="267"/>
      <c r="C148" s="374"/>
      <c r="D148" s="267"/>
      <c r="E148" s="374"/>
      <c r="F148" s="276"/>
      <c r="G148" s="111" t="s">
        <v>83</v>
      </c>
      <c r="H148" s="61">
        <v>1</v>
      </c>
      <c r="I148" s="112">
        <v>0.09</v>
      </c>
      <c r="J148" s="61">
        <v>2</v>
      </c>
      <c r="K148" s="112">
        <v>0.41</v>
      </c>
      <c r="L148" s="61">
        <v>0</v>
      </c>
      <c r="M148" s="112">
        <v>0</v>
      </c>
      <c r="N148" s="61">
        <v>3</v>
      </c>
      <c r="O148" s="112">
        <v>48.21</v>
      </c>
      <c r="P148" s="61">
        <v>1</v>
      </c>
      <c r="Q148" s="112">
        <v>0.09</v>
      </c>
      <c r="R148" s="61">
        <f t="shared" si="12"/>
        <v>7</v>
      </c>
      <c r="S148" s="112">
        <f t="shared" si="12"/>
        <v>48.800000000000004</v>
      </c>
    </row>
    <row r="149" spans="1:19" ht="15.75" thickBot="1" x14ac:dyDescent="0.3">
      <c r="A149" s="371"/>
      <c r="B149" s="267"/>
      <c r="C149" s="374"/>
      <c r="D149" s="267"/>
      <c r="E149" s="374"/>
      <c r="F149" s="276"/>
      <c r="G149" s="111" t="s">
        <v>82</v>
      </c>
      <c r="H149" s="61">
        <v>10</v>
      </c>
      <c r="I149" s="112">
        <v>1.76</v>
      </c>
      <c r="J149" s="61">
        <v>9</v>
      </c>
      <c r="K149" s="112">
        <v>2.81</v>
      </c>
      <c r="L149" s="61">
        <v>0</v>
      </c>
      <c r="M149" s="112">
        <v>0</v>
      </c>
      <c r="N149" s="61">
        <v>50</v>
      </c>
      <c r="O149" s="112">
        <v>398</v>
      </c>
      <c r="P149" s="61">
        <v>1</v>
      </c>
      <c r="Q149" s="112">
        <v>0.04</v>
      </c>
      <c r="R149" s="61">
        <f t="shared" si="12"/>
        <v>70</v>
      </c>
      <c r="S149" s="112">
        <f t="shared" si="12"/>
        <v>402.61</v>
      </c>
    </row>
    <row r="150" spans="1:19" ht="15.75" thickTop="1" x14ac:dyDescent="0.25">
      <c r="A150" s="371"/>
      <c r="B150" s="267"/>
      <c r="C150" s="374"/>
      <c r="D150" s="267"/>
      <c r="E150" s="381"/>
      <c r="F150" s="276"/>
      <c r="G150" s="79" t="s">
        <v>81</v>
      </c>
      <c r="H150" s="113">
        <v>56</v>
      </c>
      <c r="I150" s="114">
        <v>24.45</v>
      </c>
      <c r="J150" s="113">
        <v>82</v>
      </c>
      <c r="K150" s="114">
        <v>44.57</v>
      </c>
      <c r="L150" s="113">
        <v>121</v>
      </c>
      <c r="M150" s="114">
        <v>2105.88</v>
      </c>
      <c r="N150" s="113">
        <v>581</v>
      </c>
      <c r="O150" s="114">
        <v>10900.16</v>
      </c>
      <c r="P150" s="113">
        <v>5</v>
      </c>
      <c r="Q150" s="114">
        <v>4.78</v>
      </c>
      <c r="R150" s="113">
        <f>+H150+J150+L150+N150+P150</f>
        <v>845</v>
      </c>
      <c r="S150" s="114">
        <f>SUM(S144:S149)</f>
        <v>13079.84</v>
      </c>
    </row>
    <row r="151" spans="1:19" ht="15.75" thickBot="1" x14ac:dyDescent="0.3">
      <c r="A151" s="371"/>
      <c r="B151" s="267"/>
      <c r="C151" s="374"/>
      <c r="D151" s="267"/>
      <c r="E151" s="379" t="s">
        <v>80</v>
      </c>
      <c r="F151" s="276"/>
      <c r="G151" s="111" t="s">
        <v>79</v>
      </c>
      <c r="H151" s="61">
        <v>23695</v>
      </c>
      <c r="I151" s="112">
        <v>35356.720000000001</v>
      </c>
      <c r="J151" s="61">
        <v>11321</v>
      </c>
      <c r="K151" s="112">
        <v>13617.5</v>
      </c>
      <c r="L151" s="61">
        <v>2272</v>
      </c>
      <c r="M151" s="112">
        <v>8101.08</v>
      </c>
      <c r="N151" s="61">
        <v>3383</v>
      </c>
      <c r="O151" s="112">
        <v>29497.19</v>
      </c>
      <c r="P151" s="61">
        <v>1231</v>
      </c>
      <c r="Q151" s="112">
        <v>1757.98</v>
      </c>
      <c r="R151" s="61">
        <f>+H151+J151+L151+N151+P151</f>
        <v>41902</v>
      </c>
      <c r="S151" s="112">
        <f>+I151+K151+M151+O151+Q151</f>
        <v>88330.47</v>
      </c>
    </row>
    <row r="152" spans="1:19" ht="15.75" thickTop="1" x14ac:dyDescent="0.25">
      <c r="A152" s="371"/>
      <c r="B152" s="267"/>
      <c r="C152" s="374"/>
      <c r="D152" s="267"/>
      <c r="E152" s="374"/>
      <c r="F152" s="276"/>
      <c r="G152" s="79" t="s">
        <v>529</v>
      </c>
      <c r="H152" s="113">
        <v>23695</v>
      </c>
      <c r="I152" s="114">
        <v>35356.720000000001</v>
      </c>
      <c r="J152" s="113">
        <v>11321</v>
      </c>
      <c r="K152" s="114">
        <v>13617.5</v>
      </c>
      <c r="L152" s="113">
        <v>2272</v>
      </c>
      <c r="M152" s="114">
        <v>8101.08</v>
      </c>
      <c r="N152" s="113">
        <v>3383</v>
      </c>
      <c r="O152" s="114">
        <v>29497.19</v>
      </c>
      <c r="P152" s="113">
        <v>1231</v>
      </c>
      <c r="Q152" s="114">
        <v>1757.98</v>
      </c>
      <c r="R152" s="113">
        <f>+H152+J152+L152+N152+P152</f>
        <v>41902</v>
      </c>
      <c r="S152" s="114">
        <f>SUM(S151)</f>
        <v>88330.47</v>
      </c>
    </row>
    <row r="153" spans="1:19" x14ac:dyDescent="0.25">
      <c r="A153" s="371"/>
      <c r="B153" s="267"/>
      <c r="C153" s="374"/>
      <c r="D153" s="267"/>
      <c r="E153" s="379" t="s">
        <v>77</v>
      </c>
      <c r="F153" s="276"/>
      <c r="G153" s="111" t="s">
        <v>76</v>
      </c>
      <c r="H153" s="61">
        <v>0</v>
      </c>
      <c r="I153" s="112">
        <v>0</v>
      </c>
      <c r="J153" s="61">
        <v>0</v>
      </c>
      <c r="K153" s="112">
        <v>0</v>
      </c>
      <c r="L153" s="61">
        <v>0</v>
      </c>
      <c r="M153" s="112">
        <v>0</v>
      </c>
      <c r="N153" s="61">
        <v>0</v>
      </c>
      <c r="O153" s="112">
        <v>0</v>
      </c>
      <c r="P153" s="61">
        <v>0</v>
      </c>
      <c r="Q153" s="112">
        <v>0</v>
      </c>
      <c r="R153" s="61">
        <f t="shared" ref="R153:S157" si="13">+H153+J153+L153+N153+P153</f>
        <v>0</v>
      </c>
      <c r="S153" s="112">
        <f t="shared" si="13"/>
        <v>0</v>
      </c>
    </row>
    <row r="154" spans="1:19" x14ac:dyDescent="0.25">
      <c r="A154" s="371"/>
      <c r="B154" s="267"/>
      <c r="C154" s="374"/>
      <c r="D154" s="267"/>
      <c r="E154" s="374"/>
      <c r="F154" s="276"/>
      <c r="G154" s="111" t="s">
        <v>504</v>
      </c>
      <c r="H154" s="61">
        <v>0</v>
      </c>
      <c r="I154" s="112">
        <v>0</v>
      </c>
      <c r="J154" s="61">
        <v>0</v>
      </c>
      <c r="K154" s="112">
        <v>0</v>
      </c>
      <c r="L154" s="61">
        <v>0</v>
      </c>
      <c r="M154" s="112">
        <v>0</v>
      </c>
      <c r="N154" s="61">
        <v>1</v>
      </c>
      <c r="O154" s="112">
        <v>1.27</v>
      </c>
      <c r="P154" s="61">
        <v>0</v>
      </c>
      <c r="Q154" s="112">
        <v>0</v>
      </c>
      <c r="R154" s="61">
        <f t="shared" si="13"/>
        <v>1</v>
      </c>
      <c r="S154" s="112">
        <f t="shared" si="13"/>
        <v>1.27</v>
      </c>
    </row>
    <row r="155" spans="1:19" x14ac:dyDescent="0.25">
      <c r="A155" s="371"/>
      <c r="B155" s="267"/>
      <c r="C155" s="374"/>
      <c r="D155" s="267"/>
      <c r="E155" s="374"/>
      <c r="F155" s="276"/>
      <c r="G155" s="111" t="s">
        <v>75</v>
      </c>
      <c r="H155" s="61">
        <v>0</v>
      </c>
      <c r="I155" s="112">
        <v>0</v>
      </c>
      <c r="J155" s="61">
        <v>0</v>
      </c>
      <c r="K155" s="112">
        <v>0</v>
      </c>
      <c r="L155" s="61">
        <v>0</v>
      </c>
      <c r="M155" s="112">
        <v>0</v>
      </c>
      <c r="N155" s="61">
        <v>0</v>
      </c>
      <c r="O155" s="112">
        <v>0</v>
      </c>
      <c r="P155" s="61">
        <v>2</v>
      </c>
      <c r="Q155" s="112">
        <v>0.44</v>
      </c>
      <c r="R155" s="61">
        <f t="shared" si="13"/>
        <v>2</v>
      </c>
      <c r="S155" s="112">
        <f t="shared" si="13"/>
        <v>0.44</v>
      </c>
    </row>
    <row r="156" spans="1:19" x14ac:dyDescent="0.25">
      <c r="A156" s="371"/>
      <c r="B156" s="267"/>
      <c r="C156" s="374"/>
      <c r="D156" s="267"/>
      <c r="E156" s="374"/>
      <c r="F156" s="276"/>
      <c r="G156" s="111" t="s">
        <v>74</v>
      </c>
      <c r="H156" s="61">
        <v>132</v>
      </c>
      <c r="I156" s="112">
        <v>234.5</v>
      </c>
      <c r="J156" s="61">
        <v>66</v>
      </c>
      <c r="K156" s="112">
        <v>62.64</v>
      </c>
      <c r="L156" s="61">
        <v>48</v>
      </c>
      <c r="M156" s="112">
        <v>136.87</v>
      </c>
      <c r="N156" s="61">
        <v>95</v>
      </c>
      <c r="O156" s="112">
        <v>220.83</v>
      </c>
      <c r="P156" s="61">
        <v>11</v>
      </c>
      <c r="Q156" s="112">
        <v>39.57</v>
      </c>
      <c r="R156" s="61">
        <f t="shared" si="13"/>
        <v>352</v>
      </c>
      <c r="S156" s="112">
        <f t="shared" si="13"/>
        <v>694.41000000000008</v>
      </c>
    </row>
    <row r="157" spans="1:19" ht="15.75" thickBot="1" x14ac:dyDescent="0.3">
      <c r="A157" s="371"/>
      <c r="B157" s="267"/>
      <c r="C157" s="374"/>
      <c r="D157" s="267"/>
      <c r="E157" s="374"/>
      <c r="F157" s="276"/>
      <c r="G157" s="111" t="s">
        <v>73</v>
      </c>
      <c r="H157" s="61">
        <v>2</v>
      </c>
      <c r="I157" s="112">
        <v>0.54</v>
      </c>
      <c r="J157" s="61">
        <v>2</v>
      </c>
      <c r="K157" s="112">
        <v>0.08</v>
      </c>
      <c r="L157" s="61">
        <v>0</v>
      </c>
      <c r="M157" s="112">
        <v>0</v>
      </c>
      <c r="N157" s="61">
        <v>0</v>
      </c>
      <c r="O157" s="112">
        <v>0</v>
      </c>
      <c r="P157" s="61">
        <v>0</v>
      </c>
      <c r="Q157" s="112">
        <v>0</v>
      </c>
      <c r="R157" s="61">
        <f t="shared" si="13"/>
        <v>4</v>
      </c>
      <c r="S157" s="112">
        <f t="shared" si="13"/>
        <v>0.62</v>
      </c>
    </row>
    <row r="158" spans="1:19" ht="16.5" thickTop="1" thickBot="1" x14ac:dyDescent="0.3">
      <c r="A158" s="371"/>
      <c r="B158" s="267"/>
      <c r="C158" s="374"/>
      <c r="D158" s="267"/>
      <c r="E158" s="376"/>
      <c r="F158" s="276"/>
      <c r="G158" s="79" t="s">
        <v>72</v>
      </c>
      <c r="H158" s="113">
        <v>134</v>
      </c>
      <c r="I158" s="114">
        <v>235.04</v>
      </c>
      <c r="J158" s="113">
        <v>68</v>
      </c>
      <c r="K158" s="114">
        <v>62.72</v>
      </c>
      <c r="L158" s="113">
        <v>48</v>
      </c>
      <c r="M158" s="114">
        <v>136.87</v>
      </c>
      <c r="N158" s="113">
        <v>96</v>
      </c>
      <c r="O158" s="114">
        <v>222.1</v>
      </c>
      <c r="P158" s="113">
        <v>13</v>
      </c>
      <c r="Q158" s="114">
        <v>40.01</v>
      </c>
      <c r="R158" s="113">
        <f>+H158+J158+L158+N158+P158</f>
        <v>359</v>
      </c>
      <c r="S158" s="114">
        <f>SUM(S153:S157)</f>
        <v>696.74000000000012</v>
      </c>
    </row>
    <row r="159" spans="1:19" ht="15" customHeight="1" thickTop="1" thickBot="1" x14ac:dyDescent="0.3">
      <c r="A159" s="371"/>
      <c r="B159" s="267"/>
      <c r="C159" s="375"/>
      <c r="D159" s="267"/>
      <c r="E159" s="377" t="s">
        <v>71</v>
      </c>
      <c r="F159" s="377"/>
      <c r="G159" s="377"/>
      <c r="H159" s="115">
        <v>77440</v>
      </c>
      <c r="I159" s="114">
        <v>161860.62</v>
      </c>
      <c r="J159" s="115">
        <v>39752</v>
      </c>
      <c r="K159" s="114">
        <v>166172.1</v>
      </c>
      <c r="L159" s="115">
        <v>9212</v>
      </c>
      <c r="M159" s="114">
        <v>135872.53</v>
      </c>
      <c r="N159" s="115">
        <v>18742</v>
      </c>
      <c r="O159" s="114">
        <v>732527.37</v>
      </c>
      <c r="P159" s="115">
        <v>3578</v>
      </c>
      <c r="Q159" s="114">
        <v>16277.82</v>
      </c>
      <c r="R159" s="115">
        <f>+H159+J159+L159+N159+P159</f>
        <v>148724</v>
      </c>
      <c r="S159" s="114">
        <f>+S158+S152+S150+S143+S130+S99+S91+S89</f>
        <v>1212710.4400000002</v>
      </c>
    </row>
    <row r="160" spans="1:19" ht="15" customHeight="1" thickTop="1" thickBot="1" x14ac:dyDescent="0.3">
      <c r="A160" s="372"/>
      <c r="B160" s="267"/>
      <c r="C160" s="378" t="s">
        <v>70</v>
      </c>
      <c r="D160" s="378"/>
      <c r="E160" s="378"/>
      <c r="F160" s="378"/>
      <c r="G160" s="378"/>
      <c r="H160" s="116">
        <v>88973</v>
      </c>
      <c r="I160" s="117">
        <v>718200.34</v>
      </c>
      <c r="J160" s="116">
        <v>42609</v>
      </c>
      <c r="K160" s="117">
        <v>438001.27</v>
      </c>
      <c r="L160" s="116">
        <v>10409</v>
      </c>
      <c r="M160" s="117">
        <v>319011.49</v>
      </c>
      <c r="N160" s="116">
        <v>23170</v>
      </c>
      <c r="O160" s="117">
        <v>1947647.38</v>
      </c>
      <c r="P160" s="116">
        <v>4609</v>
      </c>
      <c r="Q160" s="117">
        <v>80277.320000000007</v>
      </c>
      <c r="R160" s="116">
        <f>+H160+J160+L160+N160+P160</f>
        <v>169770</v>
      </c>
      <c r="S160" s="117">
        <f>+S159+S78</f>
        <v>3503137.8</v>
      </c>
    </row>
    <row r="161" spans="1:19" ht="15" customHeight="1" thickTop="1" x14ac:dyDescent="0.25">
      <c r="A161" s="370" t="s">
        <v>54</v>
      </c>
      <c r="B161" s="267"/>
      <c r="C161" s="373" t="s">
        <v>53</v>
      </c>
      <c r="D161" s="267"/>
      <c r="E161" s="373" t="s">
        <v>69</v>
      </c>
      <c r="F161" s="276"/>
      <c r="G161" s="111" t="s">
        <v>68</v>
      </c>
      <c r="H161" s="61">
        <v>71</v>
      </c>
      <c r="I161" s="112">
        <v>21.1</v>
      </c>
      <c r="J161" s="61">
        <v>31</v>
      </c>
      <c r="K161" s="112">
        <v>13.82</v>
      </c>
      <c r="L161" s="61">
        <v>32</v>
      </c>
      <c r="M161" s="112">
        <v>27.69</v>
      </c>
      <c r="N161" s="61">
        <v>119</v>
      </c>
      <c r="O161" s="112">
        <v>122.92</v>
      </c>
      <c r="P161" s="61">
        <v>20</v>
      </c>
      <c r="Q161" s="112">
        <v>15.72</v>
      </c>
      <c r="R161" s="61">
        <f t="shared" ref="R161:S174" si="14">+H161+J161+L161+N161+P161</f>
        <v>273</v>
      </c>
      <c r="S161" s="112">
        <f t="shared" si="14"/>
        <v>201.25</v>
      </c>
    </row>
    <row r="162" spans="1:19" x14ac:dyDescent="0.25">
      <c r="A162" s="371"/>
      <c r="B162" s="267"/>
      <c r="C162" s="374"/>
      <c r="D162" s="267"/>
      <c r="E162" s="374"/>
      <c r="F162" s="276"/>
      <c r="G162" s="111" t="s">
        <v>67</v>
      </c>
      <c r="H162" s="61">
        <v>7</v>
      </c>
      <c r="I162" s="112">
        <v>78.12</v>
      </c>
      <c r="J162" s="61">
        <v>3</v>
      </c>
      <c r="K162" s="112">
        <v>0.91</v>
      </c>
      <c r="L162" s="61">
        <v>0</v>
      </c>
      <c r="M162" s="112">
        <v>0</v>
      </c>
      <c r="N162" s="61">
        <v>6</v>
      </c>
      <c r="O162" s="112">
        <v>33.909999999999997</v>
      </c>
      <c r="P162" s="61">
        <v>1</v>
      </c>
      <c r="Q162" s="112">
        <v>64.08</v>
      </c>
      <c r="R162" s="61">
        <f t="shared" si="14"/>
        <v>17</v>
      </c>
      <c r="S162" s="112">
        <f t="shared" si="14"/>
        <v>177.01999999999998</v>
      </c>
    </row>
    <row r="163" spans="1:19" x14ac:dyDescent="0.25">
      <c r="A163" s="371"/>
      <c r="B163" s="267"/>
      <c r="C163" s="374"/>
      <c r="D163" s="267"/>
      <c r="E163" s="374"/>
      <c r="F163" s="276"/>
      <c r="G163" s="111" t="s">
        <v>66</v>
      </c>
      <c r="H163" s="61">
        <v>2</v>
      </c>
      <c r="I163" s="112">
        <v>0.1</v>
      </c>
      <c r="J163" s="61">
        <v>2</v>
      </c>
      <c r="K163" s="112">
        <v>0.25</v>
      </c>
      <c r="L163" s="61">
        <v>1</v>
      </c>
      <c r="M163" s="112">
        <v>0.68</v>
      </c>
      <c r="N163" s="61">
        <v>14</v>
      </c>
      <c r="O163" s="112">
        <v>199.94</v>
      </c>
      <c r="P163" s="61">
        <v>9</v>
      </c>
      <c r="Q163" s="112">
        <v>26.75</v>
      </c>
      <c r="R163" s="61">
        <f t="shared" si="14"/>
        <v>28</v>
      </c>
      <c r="S163" s="112">
        <f t="shared" si="14"/>
        <v>227.72</v>
      </c>
    </row>
    <row r="164" spans="1:19" x14ac:dyDescent="0.25">
      <c r="A164" s="371"/>
      <c r="B164" s="267"/>
      <c r="C164" s="374"/>
      <c r="D164" s="267"/>
      <c r="E164" s="374"/>
      <c r="F164" s="276"/>
      <c r="G164" s="111" t="s">
        <v>65</v>
      </c>
      <c r="H164" s="61">
        <v>21</v>
      </c>
      <c r="I164" s="112">
        <v>33.71</v>
      </c>
      <c r="J164" s="61">
        <v>83</v>
      </c>
      <c r="K164" s="112">
        <v>1347.3</v>
      </c>
      <c r="L164" s="61">
        <v>0</v>
      </c>
      <c r="M164" s="112">
        <v>0</v>
      </c>
      <c r="N164" s="61">
        <v>227</v>
      </c>
      <c r="O164" s="112">
        <v>8710.24</v>
      </c>
      <c r="P164" s="61">
        <v>50</v>
      </c>
      <c r="Q164" s="112">
        <v>409.82</v>
      </c>
      <c r="R164" s="61">
        <f t="shared" si="14"/>
        <v>381</v>
      </c>
      <c r="S164" s="112">
        <f t="shared" si="14"/>
        <v>10501.07</v>
      </c>
    </row>
    <row r="165" spans="1:19" x14ac:dyDescent="0.25">
      <c r="A165" s="371"/>
      <c r="B165" s="267"/>
      <c r="C165" s="374"/>
      <c r="D165" s="267"/>
      <c r="E165" s="374"/>
      <c r="F165" s="276"/>
      <c r="G165" s="111" t="s">
        <v>64</v>
      </c>
      <c r="H165" s="61">
        <v>75</v>
      </c>
      <c r="I165" s="112">
        <v>201.38</v>
      </c>
      <c r="J165" s="61">
        <v>64</v>
      </c>
      <c r="K165" s="112">
        <v>285.8</v>
      </c>
      <c r="L165" s="61">
        <v>1</v>
      </c>
      <c r="M165" s="112">
        <v>0.32</v>
      </c>
      <c r="N165" s="61">
        <v>1</v>
      </c>
      <c r="O165" s="112">
        <v>1.84</v>
      </c>
      <c r="P165" s="61">
        <v>0</v>
      </c>
      <c r="Q165" s="112">
        <v>0</v>
      </c>
      <c r="R165" s="61">
        <f t="shared" si="14"/>
        <v>141</v>
      </c>
      <c r="S165" s="112">
        <f t="shared" si="14"/>
        <v>489.34</v>
      </c>
    </row>
    <row r="166" spans="1:19" x14ac:dyDescent="0.25">
      <c r="A166" s="371"/>
      <c r="B166" s="267"/>
      <c r="C166" s="374"/>
      <c r="D166" s="267"/>
      <c r="E166" s="374"/>
      <c r="F166" s="276"/>
      <c r="G166" s="111" t="s">
        <v>63</v>
      </c>
      <c r="H166" s="61">
        <v>45</v>
      </c>
      <c r="I166" s="112">
        <v>43.02</v>
      </c>
      <c r="J166" s="61">
        <v>3</v>
      </c>
      <c r="K166" s="112">
        <v>6.67</v>
      </c>
      <c r="L166" s="61">
        <v>0</v>
      </c>
      <c r="M166" s="112">
        <v>0</v>
      </c>
      <c r="N166" s="61">
        <v>0</v>
      </c>
      <c r="O166" s="112">
        <v>0</v>
      </c>
      <c r="P166" s="61">
        <v>0</v>
      </c>
      <c r="Q166" s="112">
        <v>0</v>
      </c>
      <c r="R166" s="61">
        <f t="shared" si="14"/>
        <v>48</v>
      </c>
      <c r="S166" s="112">
        <f t="shared" si="14"/>
        <v>49.690000000000005</v>
      </c>
    </row>
    <row r="167" spans="1:19" x14ac:dyDescent="0.25">
      <c r="A167" s="371"/>
      <c r="B167" s="267"/>
      <c r="C167" s="374"/>
      <c r="D167" s="267"/>
      <c r="E167" s="374"/>
      <c r="F167" s="276"/>
      <c r="G167" s="111" t="s">
        <v>62</v>
      </c>
      <c r="H167" s="61">
        <v>11</v>
      </c>
      <c r="I167" s="112">
        <v>29.24</v>
      </c>
      <c r="J167" s="61">
        <v>15</v>
      </c>
      <c r="K167" s="112">
        <v>82.13</v>
      </c>
      <c r="L167" s="61">
        <v>100</v>
      </c>
      <c r="M167" s="112">
        <v>3161.07</v>
      </c>
      <c r="N167" s="61">
        <v>147</v>
      </c>
      <c r="O167" s="112">
        <v>2006.66</v>
      </c>
      <c r="P167" s="61">
        <v>14</v>
      </c>
      <c r="Q167" s="112">
        <v>45.49</v>
      </c>
      <c r="R167" s="61">
        <f t="shared" si="14"/>
        <v>287</v>
      </c>
      <c r="S167" s="112">
        <f t="shared" si="14"/>
        <v>5324.59</v>
      </c>
    </row>
    <row r="168" spans="1:19" x14ac:dyDescent="0.25">
      <c r="A168" s="371"/>
      <c r="B168" s="267"/>
      <c r="C168" s="374"/>
      <c r="D168" s="267"/>
      <c r="E168" s="374"/>
      <c r="F168" s="276"/>
      <c r="G168" s="111" t="s">
        <v>61</v>
      </c>
      <c r="H168" s="61">
        <v>24</v>
      </c>
      <c r="I168" s="112">
        <v>160.13</v>
      </c>
      <c r="J168" s="61">
        <v>59</v>
      </c>
      <c r="K168" s="112">
        <v>807.06</v>
      </c>
      <c r="L168" s="61">
        <v>219</v>
      </c>
      <c r="M168" s="112">
        <v>2889.62</v>
      </c>
      <c r="N168" s="61">
        <v>385</v>
      </c>
      <c r="O168" s="112">
        <v>12987.57</v>
      </c>
      <c r="P168" s="61">
        <v>355</v>
      </c>
      <c r="Q168" s="112">
        <v>6901.85</v>
      </c>
      <c r="R168" s="61">
        <f t="shared" si="14"/>
        <v>1042</v>
      </c>
      <c r="S168" s="112">
        <f t="shared" si="14"/>
        <v>23746.230000000003</v>
      </c>
    </row>
    <row r="169" spans="1:19" x14ac:dyDescent="0.25">
      <c r="A169" s="371"/>
      <c r="B169" s="267"/>
      <c r="C169" s="374"/>
      <c r="D169" s="267"/>
      <c r="E169" s="374"/>
      <c r="F169" s="276"/>
      <c r="G169" s="111" t="s">
        <v>60</v>
      </c>
      <c r="H169" s="61">
        <v>873</v>
      </c>
      <c r="I169" s="112">
        <v>5984.09</v>
      </c>
      <c r="J169" s="61">
        <v>404</v>
      </c>
      <c r="K169" s="112">
        <v>8902.01</v>
      </c>
      <c r="L169" s="61">
        <v>204</v>
      </c>
      <c r="M169" s="112">
        <v>3709.23</v>
      </c>
      <c r="N169" s="61">
        <v>1450</v>
      </c>
      <c r="O169" s="112">
        <v>47324.59</v>
      </c>
      <c r="P169" s="61">
        <v>165</v>
      </c>
      <c r="Q169" s="112">
        <v>2213.85</v>
      </c>
      <c r="R169" s="61">
        <f t="shared" si="14"/>
        <v>3096</v>
      </c>
      <c r="S169" s="112">
        <f t="shared" si="14"/>
        <v>68133.77</v>
      </c>
    </row>
    <row r="170" spans="1:19" x14ac:dyDescent="0.25">
      <c r="A170" s="371"/>
      <c r="B170" s="267"/>
      <c r="C170" s="374"/>
      <c r="D170" s="267"/>
      <c r="E170" s="374"/>
      <c r="F170" s="276"/>
      <c r="G170" s="111" t="s">
        <v>59</v>
      </c>
      <c r="H170" s="61">
        <v>400</v>
      </c>
      <c r="I170" s="112">
        <v>799.42</v>
      </c>
      <c r="J170" s="61">
        <v>172</v>
      </c>
      <c r="K170" s="112">
        <v>1147.82</v>
      </c>
      <c r="L170" s="61">
        <v>81</v>
      </c>
      <c r="M170" s="112">
        <v>1798.87</v>
      </c>
      <c r="N170" s="61">
        <v>82</v>
      </c>
      <c r="O170" s="112">
        <v>749.6</v>
      </c>
      <c r="P170" s="61">
        <v>31</v>
      </c>
      <c r="Q170" s="112">
        <v>306.25</v>
      </c>
      <c r="R170" s="61">
        <f t="shared" si="14"/>
        <v>766</v>
      </c>
      <c r="S170" s="112">
        <f t="shared" si="14"/>
        <v>4801.96</v>
      </c>
    </row>
    <row r="171" spans="1:19" x14ac:dyDescent="0.25">
      <c r="A171" s="371"/>
      <c r="B171" s="267"/>
      <c r="C171" s="374"/>
      <c r="D171" s="267"/>
      <c r="E171" s="374"/>
      <c r="F171" s="276"/>
      <c r="G171" s="111" t="s">
        <v>58</v>
      </c>
      <c r="H171" s="61">
        <v>16</v>
      </c>
      <c r="I171" s="112">
        <v>131.6</v>
      </c>
      <c r="J171" s="61">
        <v>11</v>
      </c>
      <c r="K171" s="112">
        <v>32.840000000000003</v>
      </c>
      <c r="L171" s="61">
        <v>2</v>
      </c>
      <c r="M171" s="112">
        <v>2.21</v>
      </c>
      <c r="N171" s="61">
        <v>13</v>
      </c>
      <c r="O171" s="112">
        <v>168.1</v>
      </c>
      <c r="P171" s="61">
        <v>1</v>
      </c>
      <c r="Q171" s="112">
        <v>0.82</v>
      </c>
      <c r="R171" s="61">
        <f t="shared" si="14"/>
        <v>43</v>
      </c>
      <c r="S171" s="112">
        <f t="shared" si="14"/>
        <v>335.57</v>
      </c>
    </row>
    <row r="172" spans="1:19" x14ac:dyDescent="0.25">
      <c r="A172" s="371"/>
      <c r="B172" s="267"/>
      <c r="C172" s="374"/>
      <c r="D172" s="267"/>
      <c r="E172" s="374"/>
      <c r="F172" s="276"/>
      <c r="G172" s="111" t="s">
        <v>505</v>
      </c>
      <c r="H172" s="61">
        <v>0</v>
      </c>
      <c r="I172" s="112">
        <v>0</v>
      </c>
      <c r="J172" s="61">
        <v>0</v>
      </c>
      <c r="K172" s="112">
        <v>0</v>
      </c>
      <c r="L172" s="61">
        <v>0</v>
      </c>
      <c r="M172" s="112">
        <v>0</v>
      </c>
      <c r="N172" s="61">
        <v>0</v>
      </c>
      <c r="O172" s="112">
        <v>0</v>
      </c>
      <c r="P172" s="61">
        <v>0</v>
      </c>
      <c r="Q172" s="112">
        <v>0</v>
      </c>
      <c r="R172" s="61">
        <f t="shared" si="14"/>
        <v>0</v>
      </c>
      <c r="S172" s="112">
        <f t="shared" si="14"/>
        <v>0</v>
      </c>
    </row>
    <row r="173" spans="1:19" x14ac:dyDescent="0.25">
      <c r="A173" s="371"/>
      <c r="B173" s="267"/>
      <c r="C173" s="374"/>
      <c r="D173" s="267"/>
      <c r="E173" s="374"/>
      <c r="F173" s="276"/>
      <c r="G173" s="111" t="s">
        <v>57</v>
      </c>
      <c r="H173" s="61">
        <v>1244</v>
      </c>
      <c r="I173" s="112">
        <v>5718.74</v>
      </c>
      <c r="J173" s="61">
        <v>403</v>
      </c>
      <c r="K173" s="112">
        <v>1445.83</v>
      </c>
      <c r="L173" s="61">
        <v>81</v>
      </c>
      <c r="M173" s="112">
        <v>487.85</v>
      </c>
      <c r="N173" s="61">
        <v>58</v>
      </c>
      <c r="O173" s="112">
        <v>275.85000000000002</v>
      </c>
      <c r="P173" s="61">
        <v>16</v>
      </c>
      <c r="Q173" s="112">
        <v>32.200000000000003</v>
      </c>
      <c r="R173" s="61">
        <f t="shared" si="14"/>
        <v>1802</v>
      </c>
      <c r="S173" s="112">
        <f t="shared" si="14"/>
        <v>7960.47</v>
      </c>
    </row>
    <row r="174" spans="1:19" ht="15.75" thickBot="1" x14ac:dyDescent="0.3">
      <c r="A174" s="371"/>
      <c r="B174" s="267"/>
      <c r="C174" s="374"/>
      <c r="D174" s="267"/>
      <c r="E174" s="374"/>
      <c r="F174" s="276"/>
      <c r="G174" s="111" t="s">
        <v>56</v>
      </c>
      <c r="H174" s="61">
        <v>837</v>
      </c>
      <c r="I174" s="112">
        <v>3944.42</v>
      </c>
      <c r="J174" s="61">
        <v>421</v>
      </c>
      <c r="K174" s="112">
        <v>2836.14</v>
      </c>
      <c r="L174" s="61">
        <v>98</v>
      </c>
      <c r="M174" s="112">
        <v>704.33</v>
      </c>
      <c r="N174" s="61">
        <v>31</v>
      </c>
      <c r="O174" s="112">
        <v>554.51</v>
      </c>
      <c r="P174" s="61">
        <v>11</v>
      </c>
      <c r="Q174" s="112">
        <v>186.05</v>
      </c>
      <c r="R174" s="61">
        <f t="shared" si="14"/>
        <v>1398</v>
      </c>
      <c r="S174" s="112">
        <f t="shared" si="14"/>
        <v>8225.4499999999989</v>
      </c>
    </row>
    <row r="175" spans="1:19" ht="15.75" thickTop="1" x14ac:dyDescent="0.25">
      <c r="A175" s="371"/>
      <c r="B175" s="267"/>
      <c r="C175" s="374"/>
      <c r="D175" s="267"/>
      <c r="E175" s="381"/>
      <c r="F175" s="276"/>
      <c r="G175" s="79" t="s">
        <v>55</v>
      </c>
      <c r="H175" s="113">
        <v>2248</v>
      </c>
      <c r="I175" s="114">
        <v>17145.07</v>
      </c>
      <c r="J175" s="113">
        <v>1077</v>
      </c>
      <c r="K175" s="114">
        <v>16908.580000000002</v>
      </c>
      <c r="L175" s="113">
        <v>446</v>
      </c>
      <c r="M175" s="114">
        <v>12781.87</v>
      </c>
      <c r="N175" s="113">
        <v>1886</v>
      </c>
      <c r="O175" s="114">
        <v>73135.73</v>
      </c>
      <c r="P175" s="113">
        <v>569</v>
      </c>
      <c r="Q175" s="114">
        <v>10202.879999999999</v>
      </c>
      <c r="R175" s="113">
        <f>+H175+J175+L175+N175+P175</f>
        <v>6226</v>
      </c>
      <c r="S175" s="114">
        <f>SUM(S161:S174)</f>
        <v>130174.13000000002</v>
      </c>
    </row>
    <row r="176" spans="1:19" ht="15" customHeight="1" x14ac:dyDescent="0.25">
      <c r="A176" s="371"/>
      <c r="B176" s="267"/>
      <c r="C176" s="374"/>
      <c r="D176" s="267"/>
      <c r="E176" s="379" t="s">
        <v>52</v>
      </c>
      <c r="F176" s="276"/>
      <c r="G176" s="111" t="s">
        <v>51</v>
      </c>
      <c r="H176" s="61">
        <v>6</v>
      </c>
      <c r="I176" s="112">
        <v>0.51</v>
      </c>
      <c r="J176" s="61">
        <v>2</v>
      </c>
      <c r="K176" s="112">
        <v>0.49</v>
      </c>
      <c r="L176" s="61">
        <v>3</v>
      </c>
      <c r="M176" s="112">
        <v>1.38</v>
      </c>
      <c r="N176" s="61">
        <v>21</v>
      </c>
      <c r="O176" s="112">
        <v>6.15</v>
      </c>
      <c r="P176" s="61">
        <v>2</v>
      </c>
      <c r="Q176" s="112">
        <v>0.31</v>
      </c>
      <c r="R176" s="61">
        <f t="shared" ref="R176:S178" si="15">+H176+J176+L176+N176+P176</f>
        <v>34</v>
      </c>
      <c r="S176" s="112">
        <f t="shared" si="15"/>
        <v>8.8400000000000016</v>
      </c>
    </row>
    <row r="177" spans="1:19" x14ac:dyDescent="0.25">
      <c r="A177" s="371"/>
      <c r="B177" s="267"/>
      <c r="C177" s="374"/>
      <c r="D177" s="267"/>
      <c r="E177" s="374"/>
      <c r="F177" s="276"/>
      <c r="G177" s="111" t="s">
        <v>50</v>
      </c>
      <c r="H177" s="61">
        <v>8477</v>
      </c>
      <c r="I177" s="112">
        <v>11890.87</v>
      </c>
      <c r="J177" s="61">
        <v>3337</v>
      </c>
      <c r="K177" s="112">
        <v>9771.5499999999993</v>
      </c>
      <c r="L177" s="61">
        <v>938</v>
      </c>
      <c r="M177" s="112">
        <v>1054.1099999999999</v>
      </c>
      <c r="N177" s="61">
        <v>894</v>
      </c>
      <c r="O177" s="112">
        <v>5052.83</v>
      </c>
      <c r="P177" s="61">
        <v>401</v>
      </c>
      <c r="Q177" s="112">
        <v>1281.99</v>
      </c>
      <c r="R177" s="61">
        <f t="shared" si="15"/>
        <v>14047</v>
      </c>
      <c r="S177" s="112">
        <f t="shared" si="15"/>
        <v>29051.350000000002</v>
      </c>
    </row>
    <row r="178" spans="1:19" ht="15.75" thickBot="1" x14ac:dyDescent="0.3">
      <c r="A178" s="371"/>
      <c r="B178" s="267"/>
      <c r="C178" s="374"/>
      <c r="D178" s="267"/>
      <c r="E178" s="374"/>
      <c r="F178" s="276"/>
      <c r="G178" s="111" t="s">
        <v>49</v>
      </c>
      <c r="H178" s="61">
        <v>425</v>
      </c>
      <c r="I178" s="112">
        <v>617.66999999999996</v>
      </c>
      <c r="J178" s="61">
        <v>211</v>
      </c>
      <c r="K178" s="112">
        <v>1111.01</v>
      </c>
      <c r="L178" s="61">
        <v>82</v>
      </c>
      <c r="M178" s="112">
        <v>1706.29</v>
      </c>
      <c r="N178" s="61">
        <v>122</v>
      </c>
      <c r="O178" s="112">
        <v>1296.43</v>
      </c>
      <c r="P178" s="61">
        <v>39</v>
      </c>
      <c r="Q178" s="112">
        <v>87.94</v>
      </c>
      <c r="R178" s="61">
        <f t="shared" si="15"/>
        <v>879</v>
      </c>
      <c r="S178" s="112">
        <f t="shared" si="15"/>
        <v>4819.3399999999992</v>
      </c>
    </row>
    <row r="179" spans="1:19" ht="16.5" thickTop="1" thickBot="1" x14ac:dyDescent="0.3">
      <c r="A179" s="371"/>
      <c r="B179" s="267"/>
      <c r="C179" s="374"/>
      <c r="D179" s="267"/>
      <c r="E179" s="376"/>
      <c r="F179" s="276"/>
      <c r="G179" s="79" t="s">
        <v>48</v>
      </c>
      <c r="H179" s="115">
        <v>8783</v>
      </c>
      <c r="I179" s="114">
        <v>12509.05</v>
      </c>
      <c r="J179" s="115">
        <v>3512</v>
      </c>
      <c r="K179" s="114">
        <v>10883.05</v>
      </c>
      <c r="L179" s="115">
        <v>1006</v>
      </c>
      <c r="M179" s="114">
        <v>2761.78</v>
      </c>
      <c r="N179" s="115">
        <v>1006</v>
      </c>
      <c r="O179" s="114">
        <v>6355.41</v>
      </c>
      <c r="P179" s="115">
        <v>435</v>
      </c>
      <c r="Q179" s="114">
        <v>1370.24</v>
      </c>
      <c r="R179" s="115">
        <f>+H179+J179+L179+N179+P179</f>
        <v>14742</v>
      </c>
      <c r="S179" s="114">
        <f>SUM(S176:S178)</f>
        <v>33879.53</v>
      </c>
    </row>
    <row r="180" spans="1:19" ht="15" customHeight="1" thickTop="1" thickBot="1" x14ac:dyDescent="0.3">
      <c r="A180" s="371"/>
      <c r="B180" s="267"/>
      <c r="C180" s="375"/>
      <c r="D180" s="267"/>
      <c r="E180" s="377" t="s">
        <v>47</v>
      </c>
      <c r="F180" s="377"/>
      <c r="G180" s="377"/>
      <c r="H180" s="115">
        <v>10322</v>
      </c>
      <c r="I180" s="114">
        <v>29654.12</v>
      </c>
      <c r="J180" s="115">
        <v>4372</v>
      </c>
      <c r="K180" s="114">
        <v>27791.63</v>
      </c>
      <c r="L180" s="115">
        <v>1324</v>
      </c>
      <c r="M180" s="114">
        <v>15543.65</v>
      </c>
      <c r="N180" s="115">
        <v>2637</v>
      </c>
      <c r="O180" s="114">
        <v>79491.14</v>
      </c>
      <c r="P180" s="115">
        <v>897</v>
      </c>
      <c r="Q180" s="114">
        <v>11573.12</v>
      </c>
      <c r="R180" s="115">
        <f>+H180+J180+L180+N180+P180</f>
        <v>19552</v>
      </c>
      <c r="S180" s="114">
        <f>+S179+S175</f>
        <v>164053.66000000003</v>
      </c>
    </row>
    <row r="181" spans="1:19" ht="15" customHeight="1" thickTop="1" thickBot="1" x14ac:dyDescent="0.3">
      <c r="A181" s="372"/>
      <c r="B181" s="267"/>
      <c r="C181" s="378" t="s">
        <v>46</v>
      </c>
      <c r="D181" s="378"/>
      <c r="E181" s="378"/>
      <c r="F181" s="378"/>
      <c r="G181" s="378"/>
      <c r="H181" s="116">
        <v>10322</v>
      </c>
      <c r="I181" s="117">
        <v>29654.12</v>
      </c>
      <c r="J181" s="116">
        <v>4372</v>
      </c>
      <c r="K181" s="117">
        <v>27791.63</v>
      </c>
      <c r="L181" s="116">
        <v>1324</v>
      </c>
      <c r="M181" s="117">
        <v>15543.65</v>
      </c>
      <c r="N181" s="116">
        <v>2637</v>
      </c>
      <c r="O181" s="117">
        <v>79491.14</v>
      </c>
      <c r="P181" s="116">
        <v>897</v>
      </c>
      <c r="Q181" s="117">
        <v>11573.12</v>
      </c>
      <c r="R181" s="116">
        <f>+H181+J181+L181+N181+P181</f>
        <v>19552</v>
      </c>
      <c r="S181" s="117">
        <f>+S180</f>
        <v>164053.66000000003</v>
      </c>
    </row>
    <row r="182" spans="1:19" ht="15" customHeight="1" thickTop="1" x14ac:dyDescent="0.25">
      <c r="A182" s="370" t="s">
        <v>45</v>
      </c>
      <c r="B182" s="267"/>
      <c r="C182" s="373" t="s">
        <v>45</v>
      </c>
      <c r="D182" s="267"/>
      <c r="E182" s="373" t="s">
        <v>45</v>
      </c>
      <c r="F182" s="276"/>
      <c r="G182" s="111" t="s">
        <v>44</v>
      </c>
      <c r="H182" s="61">
        <v>11568</v>
      </c>
      <c r="I182" s="112">
        <v>1877.97</v>
      </c>
      <c r="J182" s="61">
        <v>5223</v>
      </c>
      <c r="K182" s="112">
        <v>611.51</v>
      </c>
      <c r="L182" s="61">
        <v>1845</v>
      </c>
      <c r="M182" s="112">
        <v>776.3</v>
      </c>
      <c r="N182" s="61">
        <v>2329</v>
      </c>
      <c r="O182" s="112">
        <v>2441.23</v>
      </c>
      <c r="P182" s="61">
        <v>476</v>
      </c>
      <c r="Q182" s="112">
        <v>82.4</v>
      </c>
      <c r="R182" s="61">
        <f t="shared" ref="R182:S195" si="16">+H182+J182+L182+N182+P182</f>
        <v>21441</v>
      </c>
      <c r="S182" s="112">
        <f t="shared" si="16"/>
        <v>5789.41</v>
      </c>
    </row>
    <row r="183" spans="1:19" x14ac:dyDescent="0.25">
      <c r="A183" s="371"/>
      <c r="B183" s="267"/>
      <c r="C183" s="374"/>
      <c r="D183" s="267"/>
      <c r="E183" s="374"/>
      <c r="F183" s="276"/>
      <c r="G183" s="111" t="s">
        <v>43</v>
      </c>
      <c r="H183" s="61">
        <v>0</v>
      </c>
      <c r="I183" s="112">
        <v>0</v>
      </c>
      <c r="J183" s="61">
        <v>364</v>
      </c>
      <c r="K183" s="112">
        <v>128.66</v>
      </c>
      <c r="L183" s="61">
        <v>214</v>
      </c>
      <c r="M183" s="112">
        <v>647.49</v>
      </c>
      <c r="N183" s="61">
        <v>224</v>
      </c>
      <c r="O183" s="112">
        <v>426.11</v>
      </c>
      <c r="P183" s="61">
        <v>1</v>
      </c>
      <c r="Q183" s="112">
        <v>4.9000000000000004</v>
      </c>
      <c r="R183" s="61">
        <f t="shared" si="16"/>
        <v>803</v>
      </c>
      <c r="S183" s="112">
        <f t="shared" si="16"/>
        <v>1207.1600000000001</v>
      </c>
    </row>
    <row r="184" spans="1:19" x14ac:dyDescent="0.25">
      <c r="A184" s="371"/>
      <c r="B184" s="267"/>
      <c r="C184" s="374"/>
      <c r="D184" s="267"/>
      <c r="E184" s="374"/>
      <c r="F184" s="276"/>
      <c r="G184" s="111" t="s">
        <v>42</v>
      </c>
      <c r="H184" s="61">
        <v>53</v>
      </c>
      <c r="I184" s="112">
        <v>5.09</v>
      </c>
      <c r="J184" s="61">
        <v>170</v>
      </c>
      <c r="K184" s="112">
        <v>27.76</v>
      </c>
      <c r="L184" s="61">
        <v>7</v>
      </c>
      <c r="M184" s="112">
        <v>3.23</v>
      </c>
      <c r="N184" s="61">
        <v>50</v>
      </c>
      <c r="O184" s="112">
        <v>5.49</v>
      </c>
      <c r="P184" s="61">
        <v>33</v>
      </c>
      <c r="Q184" s="112">
        <v>5.08</v>
      </c>
      <c r="R184" s="61">
        <f t="shared" si="16"/>
        <v>313</v>
      </c>
      <c r="S184" s="112">
        <f t="shared" si="16"/>
        <v>46.65</v>
      </c>
    </row>
    <row r="185" spans="1:19" x14ac:dyDescent="0.25">
      <c r="A185" s="371"/>
      <c r="B185" s="267"/>
      <c r="C185" s="374"/>
      <c r="D185" s="267"/>
      <c r="E185" s="374"/>
      <c r="F185" s="276"/>
      <c r="G185" s="111" t="s">
        <v>41</v>
      </c>
      <c r="H185" s="61">
        <v>21</v>
      </c>
      <c r="I185" s="112">
        <v>3.13</v>
      </c>
      <c r="J185" s="61">
        <v>3</v>
      </c>
      <c r="K185" s="112">
        <v>0.34</v>
      </c>
      <c r="L185" s="61">
        <v>3</v>
      </c>
      <c r="M185" s="112">
        <v>0.34</v>
      </c>
      <c r="N185" s="61">
        <v>2</v>
      </c>
      <c r="O185" s="112">
        <v>0.52</v>
      </c>
      <c r="P185" s="61">
        <v>0</v>
      </c>
      <c r="Q185" s="112">
        <v>0</v>
      </c>
      <c r="R185" s="61">
        <f t="shared" si="16"/>
        <v>29</v>
      </c>
      <c r="S185" s="112">
        <f t="shared" si="16"/>
        <v>4.33</v>
      </c>
    </row>
    <row r="186" spans="1:19" x14ac:dyDescent="0.25">
      <c r="A186" s="371"/>
      <c r="B186" s="267"/>
      <c r="C186" s="374"/>
      <c r="D186" s="267"/>
      <c r="E186" s="374"/>
      <c r="F186" s="276"/>
      <c r="G186" s="111" t="s">
        <v>40</v>
      </c>
      <c r="H186" s="61">
        <v>733</v>
      </c>
      <c r="I186" s="112">
        <v>82.45</v>
      </c>
      <c r="J186" s="61">
        <v>354</v>
      </c>
      <c r="K186" s="112">
        <v>178.15</v>
      </c>
      <c r="L186" s="61">
        <v>27</v>
      </c>
      <c r="M186" s="112">
        <v>14.12</v>
      </c>
      <c r="N186" s="61">
        <v>413</v>
      </c>
      <c r="O186" s="112">
        <v>308.81</v>
      </c>
      <c r="P186" s="61">
        <v>103</v>
      </c>
      <c r="Q186" s="112">
        <v>19.649999999999999</v>
      </c>
      <c r="R186" s="61">
        <f t="shared" si="16"/>
        <v>1630</v>
      </c>
      <c r="S186" s="112">
        <f t="shared" si="16"/>
        <v>603.17999999999995</v>
      </c>
    </row>
    <row r="187" spans="1:19" ht="15.75" thickBot="1" x14ac:dyDescent="0.3">
      <c r="A187" s="371"/>
      <c r="B187" s="267"/>
      <c r="C187" s="374"/>
      <c r="D187" s="267"/>
      <c r="E187" s="374"/>
      <c r="F187" s="276"/>
      <c r="G187" s="111" t="s">
        <v>39</v>
      </c>
      <c r="H187" s="61">
        <v>270</v>
      </c>
      <c r="I187" s="112">
        <v>19.71</v>
      </c>
      <c r="J187" s="61">
        <v>191</v>
      </c>
      <c r="K187" s="112">
        <v>27.4</v>
      </c>
      <c r="L187" s="61">
        <v>40</v>
      </c>
      <c r="M187" s="112">
        <v>36.44</v>
      </c>
      <c r="N187" s="61">
        <v>1016</v>
      </c>
      <c r="O187" s="112">
        <v>601.08000000000004</v>
      </c>
      <c r="P187" s="61">
        <v>117</v>
      </c>
      <c r="Q187" s="112">
        <v>35.82</v>
      </c>
      <c r="R187" s="61">
        <f t="shared" si="16"/>
        <v>1634</v>
      </c>
      <c r="S187" s="112">
        <f t="shared" si="16"/>
        <v>720.45</v>
      </c>
    </row>
    <row r="188" spans="1:19" ht="16.5" thickTop="1" thickBot="1" x14ac:dyDescent="0.3">
      <c r="A188" s="371"/>
      <c r="B188" s="267"/>
      <c r="C188" s="374"/>
      <c r="D188" s="267"/>
      <c r="E188" s="376"/>
      <c r="F188" s="276"/>
      <c r="G188" s="79" t="s">
        <v>38</v>
      </c>
      <c r="H188" s="115">
        <v>12521</v>
      </c>
      <c r="I188" s="114">
        <v>1988.35</v>
      </c>
      <c r="J188" s="115">
        <v>6203</v>
      </c>
      <c r="K188" s="114">
        <v>973.82</v>
      </c>
      <c r="L188" s="115">
        <v>2095</v>
      </c>
      <c r="M188" s="114">
        <v>1477.92</v>
      </c>
      <c r="N188" s="115">
        <v>3790</v>
      </c>
      <c r="O188" s="114">
        <v>3783.24</v>
      </c>
      <c r="P188" s="115">
        <v>679</v>
      </c>
      <c r="Q188" s="114">
        <v>147.85</v>
      </c>
      <c r="R188" s="115">
        <f t="shared" si="16"/>
        <v>25288</v>
      </c>
      <c r="S188" s="114">
        <f>SUM(S182:S187)</f>
        <v>8371.18</v>
      </c>
    </row>
    <row r="189" spans="1:19" ht="15" customHeight="1" thickTop="1" thickBot="1" x14ac:dyDescent="0.3">
      <c r="A189" s="371"/>
      <c r="B189" s="267"/>
      <c r="C189" s="375"/>
      <c r="D189" s="267"/>
      <c r="E189" s="377" t="s">
        <v>38</v>
      </c>
      <c r="F189" s="377"/>
      <c r="G189" s="377"/>
      <c r="H189" s="115">
        <v>12521</v>
      </c>
      <c r="I189" s="114">
        <v>1988.35</v>
      </c>
      <c r="J189" s="115">
        <v>6203</v>
      </c>
      <c r="K189" s="114">
        <v>973.82</v>
      </c>
      <c r="L189" s="115">
        <v>2095</v>
      </c>
      <c r="M189" s="114">
        <v>1477.92</v>
      </c>
      <c r="N189" s="115">
        <v>3790</v>
      </c>
      <c r="O189" s="114">
        <v>3783.24</v>
      </c>
      <c r="P189" s="115">
        <v>679</v>
      </c>
      <c r="Q189" s="114">
        <v>147.85</v>
      </c>
      <c r="R189" s="115">
        <f t="shared" si="16"/>
        <v>25288</v>
      </c>
      <c r="S189" s="114">
        <f>+S188</f>
        <v>8371.18</v>
      </c>
    </row>
    <row r="190" spans="1:19" ht="15" customHeight="1" thickTop="1" thickBot="1" x14ac:dyDescent="0.3">
      <c r="A190" s="372"/>
      <c r="B190" s="267"/>
      <c r="C190" s="378" t="s">
        <v>38</v>
      </c>
      <c r="D190" s="378"/>
      <c r="E190" s="378"/>
      <c r="F190" s="378"/>
      <c r="G190" s="378"/>
      <c r="H190" s="116">
        <v>12521</v>
      </c>
      <c r="I190" s="117">
        <v>1988.35</v>
      </c>
      <c r="J190" s="116">
        <v>6203</v>
      </c>
      <c r="K190" s="117">
        <v>973.82</v>
      </c>
      <c r="L190" s="116">
        <v>2095</v>
      </c>
      <c r="M190" s="117">
        <v>1477.92</v>
      </c>
      <c r="N190" s="116">
        <v>3790</v>
      </c>
      <c r="O190" s="117">
        <v>3783.24</v>
      </c>
      <c r="P190" s="116">
        <v>679</v>
      </c>
      <c r="Q190" s="117">
        <v>147.85</v>
      </c>
      <c r="R190" s="116">
        <f t="shared" si="16"/>
        <v>25288</v>
      </c>
      <c r="S190" s="117">
        <f>+S189</f>
        <v>8371.18</v>
      </c>
    </row>
    <row r="191" spans="1:19" ht="15" customHeight="1" thickTop="1" x14ac:dyDescent="0.25">
      <c r="A191" s="370" t="s">
        <v>37</v>
      </c>
      <c r="B191" s="267"/>
      <c r="C191" s="373" t="s">
        <v>37</v>
      </c>
      <c r="D191" s="267"/>
      <c r="E191" s="373" t="s">
        <v>37</v>
      </c>
      <c r="F191" s="276"/>
      <c r="G191" s="111" t="s">
        <v>36</v>
      </c>
      <c r="H191" s="61">
        <v>755</v>
      </c>
      <c r="I191" s="112">
        <v>85.9</v>
      </c>
      <c r="J191" s="61">
        <v>450</v>
      </c>
      <c r="K191" s="112">
        <v>56.72</v>
      </c>
      <c r="L191" s="61">
        <v>94</v>
      </c>
      <c r="M191" s="112">
        <v>14.65</v>
      </c>
      <c r="N191" s="61">
        <v>185</v>
      </c>
      <c r="O191" s="112">
        <v>30.78</v>
      </c>
      <c r="P191" s="61">
        <v>36</v>
      </c>
      <c r="Q191" s="112">
        <v>3.73</v>
      </c>
      <c r="R191" s="61">
        <f t="shared" si="16"/>
        <v>1520</v>
      </c>
      <c r="S191" s="112">
        <f>+I191+K191+M191+O191+Q191</f>
        <v>191.78</v>
      </c>
    </row>
    <row r="192" spans="1:19" ht="15.75" thickBot="1" x14ac:dyDescent="0.3">
      <c r="A192" s="371"/>
      <c r="B192" s="267"/>
      <c r="C192" s="374"/>
      <c r="D192" s="267"/>
      <c r="E192" s="374"/>
      <c r="F192" s="276"/>
      <c r="G192" s="111" t="s">
        <v>35</v>
      </c>
      <c r="H192" s="61">
        <v>87</v>
      </c>
      <c r="I192" s="112">
        <v>18.079999999999998</v>
      </c>
      <c r="J192" s="61">
        <v>55</v>
      </c>
      <c r="K192" s="112">
        <v>13.84</v>
      </c>
      <c r="L192" s="61">
        <v>64</v>
      </c>
      <c r="M192" s="112">
        <v>51.09</v>
      </c>
      <c r="N192" s="61">
        <v>136</v>
      </c>
      <c r="O192" s="112">
        <v>104.78</v>
      </c>
      <c r="P192" s="61">
        <v>48</v>
      </c>
      <c r="Q192" s="112">
        <v>6.4</v>
      </c>
      <c r="R192" s="61">
        <f t="shared" si="16"/>
        <v>390</v>
      </c>
      <c r="S192" s="112">
        <f>+I192+K192+M192+O192+Q192</f>
        <v>194.19000000000003</v>
      </c>
    </row>
    <row r="193" spans="1:19" ht="16.5" thickTop="1" thickBot="1" x14ac:dyDescent="0.3">
      <c r="A193" s="371"/>
      <c r="B193" s="267"/>
      <c r="C193" s="374"/>
      <c r="D193" s="267"/>
      <c r="E193" s="376"/>
      <c r="F193" s="276"/>
      <c r="G193" s="79" t="s">
        <v>34</v>
      </c>
      <c r="H193" s="115">
        <v>839</v>
      </c>
      <c r="I193" s="114">
        <v>103.98</v>
      </c>
      <c r="J193" s="115">
        <v>503</v>
      </c>
      <c r="K193" s="114">
        <v>70.56</v>
      </c>
      <c r="L193" s="115">
        <v>156</v>
      </c>
      <c r="M193" s="114">
        <v>65.739999999999995</v>
      </c>
      <c r="N193" s="115">
        <v>318</v>
      </c>
      <c r="O193" s="114">
        <v>135.56</v>
      </c>
      <c r="P193" s="115">
        <v>84</v>
      </c>
      <c r="Q193" s="114">
        <v>10.130000000000001</v>
      </c>
      <c r="R193" s="115">
        <f t="shared" si="16"/>
        <v>1900</v>
      </c>
      <c r="S193" s="114">
        <f>SUM(S191:S192)</f>
        <v>385.97</v>
      </c>
    </row>
    <row r="194" spans="1:19" ht="15" customHeight="1" thickTop="1" thickBot="1" x14ac:dyDescent="0.3">
      <c r="A194" s="371"/>
      <c r="B194" s="267"/>
      <c r="C194" s="375"/>
      <c r="D194" s="267"/>
      <c r="E194" s="377" t="s">
        <v>34</v>
      </c>
      <c r="F194" s="377"/>
      <c r="G194" s="377"/>
      <c r="H194" s="115">
        <v>839</v>
      </c>
      <c r="I194" s="114">
        <v>103.98</v>
      </c>
      <c r="J194" s="115">
        <v>503</v>
      </c>
      <c r="K194" s="114">
        <v>70.56</v>
      </c>
      <c r="L194" s="115">
        <v>156</v>
      </c>
      <c r="M194" s="114">
        <v>65.739999999999995</v>
      </c>
      <c r="N194" s="115">
        <v>318</v>
      </c>
      <c r="O194" s="114">
        <v>135.56</v>
      </c>
      <c r="P194" s="115">
        <v>84</v>
      </c>
      <c r="Q194" s="114">
        <v>10.130000000000001</v>
      </c>
      <c r="R194" s="115">
        <f t="shared" si="16"/>
        <v>1900</v>
      </c>
      <c r="S194" s="114">
        <f>+S193</f>
        <v>385.97</v>
      </c>
    </row>
    <row r="195" spans="1:19" ht="15" customHeight="1" thickTop="1" thickBot="1" x14ac:dyDescent="0.3">
      <c r="A195" s="384"/>
      <c r="B195" s="267"/>
      <c r="C195" s="385" t="s">
        <v>34</v>
      </c>
      <c r="D195" s="385"/>
      <c r="E195" s="385"/>
      <c r="F195" s="385"/>
      <c r="G195" s="385"/>
      <c r="H195" s="115">
        <v>839</v>
      </c>
      <c r="I195" s="114">
        <v>103.98</v>
      </c>
      <c r="J195" s="115">
        <v>503</v>
      </c>
      <c r="K195" s="114">
        <v>70.56</v>
      </c>
      <c r="L195" s="115">
        <v>156</v>
      </c>
      <c r="M195" s="114">
        <v>65.739999999999995</v>
      </c>
      <c r="N195" s="115">
        <v>318</v>
      </c>
      <c r="O195" s="114">
        <v>135.56</v>
      </c>
      <c r="P195" s="115">
        <v>84</v>
      </c>
      <c r="Q195" s="114">
        <v>10.130000000000001</v>
      </c>
      <c r="R195" s="115">
        <f t="shared" si="16"/>
        <v>1900</v>
      </c>
      <c r="S195" s="114">
        <f>+S194</f>
        <v>385.97</v>
      </c>
    </row>
    <row r="196" spans="1:19" ht="15.75" thickTop="1" x14ac:dyDescent="0.25">
      <c r="A196" s="377" t="s">
        <v>33</v>
      </c>
      <c r="B196" s="377"/>
      <c r="C196" s="377"/>
      <c r="D196" s="377"/>
      <c r="E196" s="377"/>
      <c r="F196" s="377"/>
      <c r="G196" s="377"/>
      <c r="H196" s="114"/>
      <c r="I196" s="118">
        <f>+I195+I190+I181+I160</f>
        <v>749946.78999999992</v>
      </c>
      <c r="J196" s="114"/>
      <c r="K196" s="118">
        <f>+K195+K190+K181+K160</f>
        <v>466837.28</v>
      </c>
      <c r="L196" s="114"/>
      <c r="M196" s="118">
        <f>+M195+M190+M181+M160</f>
        <v>336098.8</v>
      </c>
      <c r="N196" s="114"/>
      <c r="O196" s="118">
        <f>+O195+O190+O181+O160</f>
        <v>2031057.3199999998</v>
      </c>
      <c r="P196" s="114"/>
      <c r="Q196" s="118">
        <f>+Q195+Q190+Q181+Q160</f>
        <v>92008.420000000013</v>
      </c>
      <c r="R196" s="114"/>
      <c r="S196" s="118">
        <f>+S195+S190+S181+S160</f>
        <v>3675948.61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60"/>
    <mergeCell ref="C131:C159"/>
    <mergeCell ref="E131:E143"/>
    <mergeCell ref="E144:E150"/>
    <mergeCell ref="E151:E152"/>
    <mergeCell ref="E153:E158"/>
    <mergeCell ref="E159:G159"/>
    <mergeCell ref="C160:G160"/>
    <mergeCell ref="A161:A181"/>
    <mergeCell ref="C161:C180"/>
    <mergeCell ref="E161:E175"/>
    <mergeCell ref="E176:E179"/>
    <mergeCell ref="E180:G180"/>
    <mergeCell ref="C181:G181"/>
    <mergeCell ref="A196:G196"/>
    <mergeCell ref="A182:A190"/>
    <mergeCell ref="C182:C189"/>
    <mergeCell ref="E182:E188"/>
    <mergeCell ref="E189:G189"/>
    <mergeCell ref="C190:G190"/>
    <mergeCell ref="A191:A195"/>
    <mergeCell ref="C191:C194"/>
    <mergeCell ref="E191:E193"/>
    <mergeCell ref="E194:G194"/>
    <mergeCell ref="C195:G195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60" max="16383" man="1"/>
    <brk id="181" max="16383" man="1"/>
  </rowBreaks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>
    <pageSetUpPr fitToPage="1"/>
  </sheetPr>
  <dimension ref="A1:S196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294" customWidth="1"/>
    <col min="2" max="2" width="0.5" style="295" customWidth="1"/>
    <col min="3" max="3" width="18.125" style="299" customWidth="1"/>
    <col min="4" max="4" width="0.5" style="296" customWidth="1"/>
    <col min="5" max="5" width="26.875" style="299" customWidth="1"/>
    <col min="6" max="6" width="0.5" style="297" customWidth="1"/>
    <col min="7" max="7" width="55" style="300" bestFit="1" customWidth="1"/>
    <col min="8" max="8" width="15.625" style="301" customWidth="1"/>
    <col min="9" max="9" width="15.625" style="302" customWidth="1"/>
    <col min="10" max="17" width="15.625" style="294" customWidth="1"/>
    <col min="18" max="18" width="15.125" style="294" bestFit="1" customWidth="1"/>
    <col min="19" max="19" width="14.375" style="294" bestFit="1" customWidth="1"/>
    <col min="20" max="16384" width="9" style="294"/>
  </cols>
  <sheetData>
    <row r="1" spans="1:19" x14ac:dyDescent="0.25">
      <c r="A1" s="351" t="s">
        <v>640</v>
      </c>
      <c r="B1" s="351"/>
      <c r="C1" s="351"/>
      <c r="D1" s="351"/>
      <c r="E1" s="351"/>
      <c r="F1" s="351"/>
      <c r="G1" s="351"/>
      <c r="H1" s="351"/>
      <c r="I1" s="351"/>
      <c r="J1" s="107"/>
      <c r="K1" s="107"/>
      <c r="L1" s="107"/>
      <c r="M1" s="107"/>
      <c r="N1" s="107"/>
      <c r="O1" s="107"/>
      <c r="P1" s="107"/>
    </row>
    <row r="2" spans="1:19" x14ac:dyDescent="0.25">
      <c r="A2" s="109" t="s">
        <v>381</v>
      </c>
      <c r="B2" s="268"/>
      <c r="C2" s="109"/>
      <c r="D2" s="268"/>
      <c r="E2" s="109"/>
      <c r="F2" s="274"/>
      <c r="G2" s="109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9" x14ac:dyDescent="0.25">
      <c r="A3" s="388" t="s">
        <v>226</v>
      </c>
      <c r="B3" s="269"/>
      <c r="C3" s="386" t="s">
        <v>225</v>
      </c>
      <c r="D3" s="271"/>
      <c r="E3" s="386" t="s">
        <v>224</v>
      </c>
      <c r="F3" s="275"/>
      <c r="G3" s="388" t="s">
        <v>223</v>
      </c>
      <c r="H3" s="382" t="s">
        <v>635</v>
      </c>
      <c r="I3" s="383"/>
      <c r="J3" s="382" t="s">
        <v>636</v>
      </c>
      <c r="K3" s="383"/>
      <c r="L3" s="382" t="s">
        <v>637</v>
      </c>
      <c r="M3" s="383"/>
      <c r="N3" s="382" t="s">
        <v>638</v>
      </c>
      <c r="O3" s="383"/>
      <c r="P3" s="382" t="s">
        <v>639</v>
      </c>
      <c r="Q3" s="383"/>
      <c r="R3" s="382" t="s">
        <v>380</v>
      </c>
      <c r="S3" s="383"/>
    </row>
    <row r="4" spans="1:19" x14ac:dyDescent="0.25">
      <c r="A4" s="390"/>
      <c r="C4" s="387"/>
      <c r="E4" s="387"/>
      <c r="G4" s="389"/>
      <c r="H4" s="49" t="s">
        <v>222</v>
      </c>
      <c r="I4" s="110" t="s">
        <v>221</v>
      </c>
      <c r="J4" s="49" t="s">
        <v>222</v>
      </c>
      <c r="K4" s="110" t="s">
        <v>221</v>
      </c>
      <c r="L4" s="49" t="s">
        <v>222</v>
      </c>
      <c r="M4" s="110" t="s">
        <v>221</v>
      </c>
      <c r="N4" s="49" t="s">
        <v>222</v>
      </c>
      <c r="O4" s="110" t="s">
        <v>221</v>
      </c>
      <c r="P4" s="49" t="s">
        <v>222</v>
      </c>
      <c r="Q4" s="110" t="s">
        <v>221</v>
      </c>
      <c r="R4" s="49" t="s">
        <v>222</v>
      </c>
      <c r="S4" s="110" t="s">
        <v>221</v>
      </c>
    </row>
    <row r="5" spans="1:19" ht="15" customHeight="1" x14ac:dyDescent="0.25">
      <c r="A5" s="370" t="s">
        <v>99</v>
      </c>
      <c r="C5" s="379" t="s">
        <v>177</v>
      </c>
      <c r="E5" s="379" t="s">
        <v>220</v>
      </c>
      <c r="G5" s="111" t="s">
        <v>219</v>
      </c>
      <c r="H5" s="61">
        <v>1213</v>
      </c>
      <c r="I5" s="112">
        <v>304.10000000000002</v>
      </c>
      <c r="J5" s="61">
        <v>647</v>
      </c>
      <c r="K5" s="112">
        <v>105.24</v>
      </c>
      <c r="L5" s="61">
        <v>528</v>
      </c>
      <c r="M5" s="112">
        <v>219.12</v>
      </c>
      <c r="N5" s="61">
        <v>1262</v>
      </c>
      <c r="O5" s="112">
        <v>935.31</v>
      </c>
      <c r="P5" s="61">
        <v>952</v>
      </c>
      <c r="Q5" s="112">
        <v>5967.74</v>
      </c>
      <c r="R5" s="61">
        <f t="shared" ref="R5:S20" si="0">+H5+J5+L5+N5+P5</f>
        <v>4602</v>
      </c>
      <c r="S5" s="112">
        <f t="shared" si="0"/>
        <v>7531.51</v>
      </c>
    </row>
    <row r="6" spans="1:19" x14ac:dyDescent="0.25">
      <c r="A6" s="371"/>
      <c r="B6" s="273"/>
      <c r="C6" s="374"/>
      <c r="D6" s="273"/>
      <c r="E6" s="374"/>
      <c r="G6" s="111" t="s">
        <v>218</v>
      </c>
      <c r="H6" s="61">
        <v>58</v>
      </c>
      <c r="I6" s="112">
        <v>39.33</v>
      </c>
      <c r="J6" s="61">
        <v>26</v>
      </c>
      <c r="K6" s="112">
        <v>10.48</v>
      </c>
      <c r="L6" s="61">
        <v>19</v>
      </c>
      <c r="M6" s="112">
        <v>41.24</v>
      </c>
      <c r="N6" s="61">
        <v>6</v>
      </c>
      <c r="O6" s="112">
        <v>0.87</v>
      </c>
      <c r="P6" s="61">
        <v>100</v>
      </c>
      <c r="Q6" s="112">
        <v>185.12</v>
      </c>
      <c r="R6" s="61">
        <f t="shared" si="0"/>
        <v>209</v>
      </c>
      <c r="S6" s="112">
        <f t="shared" si="0"/>
        <v>277.04000000000002</v>
      </c>
    </row>
    <row r="7" spans="1:19" x14ac:dyDescent="0.25">
      <c r="A7" s="371"/>
      <c r="B7" s="273"/>
      <c r="C7" s="374"/>
      <c r="D7" s="273"/>
      <c r="E7" s="374"/>
      <c r="G7" s="111" t="s">
        <v>217</v>
      </c>
      <c r="H7" s="61">
        <v>1</v>
      </c>
      <c r="I7" s="112">
        <v>0.27</v>
      </c>
      <c r="J7" s="61">
        <v>1</v>
      </c>
      <c r="K7" s="112">
        <v>0.11</v>
      </c>
      <c r="L7" s="61">
        <v>0</v>
      </c>
      <c r="M7" s="112">
        <v>0</v>
      </c>
      <c r="N7" s="61">
        <v>1</v>
      </c>
      <c r="O7" s="112">
        <v>0.14000000000000001</v>
      </c>
      <c r="P7" s="61">
        <v>1</v>
      </c>
      <c r="Q7" s="112">
        <v>1.57</v>
      </c>
      <c r="R7" s="61">
        <f t="shared" si="0"/>
        <v>4</v>
      </c>
      <c r="S7" s="112">
        <f t="shared" si="0"/>
        <v>2.09</v>
      </c>
    </row>
    <row r="8" spans="1:19" x14ac:dyDescent="0.25">
      <c r="A8" s="371"/>
      <c r="B8" s="273"/>
      <c r="C8" s="374"/>
      <c r="D8" s="273"/>
      <c r="E8" s="374"/>
      <c r="G8" s="111" t="s">
        <v>216</v>
      </c>
      <c r="H8" s="61">
        <v>18</v>
      </c>
      <c r="I8" s="112">
        <v>8.92</v>
      </c>
      <c r="J8" s="61">
        <v>4</v>
      </c>
      <c r="K8" s="112">
        <v>0.61</v>
      </c>
      <c r="L8" s="61">
        <v>4</v>
      </c>
      <c r="M8" s="112">
        <v>1.68</v>
      </c>
      <c r="N8" s="61">
        <v>9</v>
      </c>
      <c r="O8" s="112">
        <v>65.62</v>
      </c>
      <c r="P8" s="61">
        <v>194</v>
      </c>
      <c r="Q8" s="112">
        <v>738.87</v>
      </c>
      <c r="R8" s="61">
        <f t="shared" si="0"/>
        <v>229</v>
      </c>
      <c r="S8" s="112">
        <f t="shared" si="0"/>
        <v>815.7</v>
      </c>
    </row>
    <row r="9" spans="1:19" ht="15.75" thickBot="1" x14ac:dyDescent="0.3">
      <c r="A9" s="371"/>
      <c r="B9" s="273"/>
      <c r="C9" s="374"/>
      <c r="D9" s="273"/>
      <c r="E9" s="374"/>
      <c r="G9" s="111" t="s">
        <v>215</v>
      </c>
      <c r="H9" s="61">
        <v>100</v>
      </c>
      <c r="I9" s="112">
        <v>23.94</v>
      </c>
      <c r="J9" s="61">
        <v>113</v>
      </c>
      <c r="K9" s="112">
        <v>18.899999999999999</v>
      </c>
      <c r="L9" s="61">
        <v>72</v>
      </c>
      <c r="M9" s="112">
        <v>19.41</v>
      </c>
      <c r="N9" s="61">
        <v>174</v>
      </c>
      <c r="O9" s="112">
        <v>174.04</v>
      </c>
      <c r="P9" s="61">
        <v>84</v>
      </c>
      <c r="Q9" s="112">
        <v>151.84</v>
      </c>
      <c r="R9" s="61">
        <f t="shared" si="0"/>
        <v>543</v>
      </c>
      <c r="S9" s="112">
        <f t="shared" si="0"/>
        <v>388.13</v>
      </c>
    </row>
    <row r="10" spans="1:19" ht="15.75" thickTop="1" x14ac:dyDescent="0.25">
      <c r="A10" s="371"/>
      <c r="B10" s="273"/>
      <c r="C10" s="374"/>
      <c r="D10" s="273"/>
      <c r="E10" s="381"/>
      <c r="F10" s="276"/>
      <c r="G10" s="79" t="s">
        <v>214</v>
      </c>
      <c r="H10" s="113">
        <v>1357</v>
      </c>
      <c r="I10" s="114">
        <v>376.56</v>
      </c>
      <c r="J10" s="113">
        <v>770</v>
      </c>
      <c r="K10" s="114">
        <v>135.34</v>
      </c>
      <c r="L10" s="113">
        <v>614</v>
      </c>
      <c r="M10" s="114">
        <v>281.45</v>
      </c>
      <c r="N10" s="113">
        <v>1430</v>
      </c>
      <c r="O10" s="114">
        <v>1175.98</v>
      </c>
      <c r="P10" s="113">
        <v>986</v>
      </c>
      <c r="Q10" s="114">
        <v>7045.14</v>
      </c>
      <c r="R10" s="113">
        <f t="shared" si="0"/>
        <v>5157</v>
      </c>
      <c r="S10" s="114">
        <f>SUM(S5:S9)</f>
        <v>9014.4699999999993</v>
      </c>
    </row>
    <row r="11" spans="1:19" ht="15" customHeight="1" x14ac:dyDescent="0.25">
      <c r="A11" s="371"/>
      <c r="B11" s="273"/>
      <c r="C11" s="374"/>
      <c r="D11" s="267"/>
      <c r="E11" s="379" t="s">
        <v>213</v>
      </c>
      <c r="F11" s="276"/>
      <c r="G11" s="111" t="s">
        <v>212</v>
      </c>
      <c r="H11" s="61">
        <v>2</v>
      </c>
      <c r="I11" s="112">
        <v>0.86</v>
      </c>
      <c r="J11" s="61">
        <v>0</v>
      </c>
      <c r="K11" s="112">
        <v>0</v>
      </c>
      <c r="L11" s="61">
        <v>1</v>
      </c>
      <c r="M11" s="112">
        <v>4.32</v>
      </c>
      <c r="N11" s="61">
        <v>35</v>
      </c>
      <c r="O11" s="112">
        <v>530.92999999999995</v>
      </c>
      <c r="P11" s="61">
        <v>973</v>
      </c>
      <c r="Q11" s="112">
        <v>3565.26</v>
      </c>
      <c r="R11" s="61">
        <f t="shared" si="0"/>
        <v>1011</v>
      </c>
      <c r="S11" s="112">
        <f t="shared" si="0"/>
        <v>4101.37</v>
      </c>
    </row>
    <row r="12" spans="1:19" x14ac:dyDescent="0.25">
      <c r="A12" s="371"/>
      <c r="B12" s="273"/>
      <c r="C12" s="374"/>
      <c r="D12" s="267"/>
      <c r="E12" s="374"/>
      <c r="F12" s="276"/>
      <c r="G12" s="111" t="s">
        <v>211</v>
      </c>
      <c r="H12" s="61">
        <v>7196</v>
      </c>
      <c r="I12" s="112">
        <v>17511.2</v>
      </c>
      <c r="J12" s="61">
        <v>768</v>
      </c>
      <c r="K12" s="112">
        <v>1165.2</v>
      </c>
      <c r="L12" s="61">
        <v>19</v>
      </c>
      <c r="M12" s="112">
        <v>30.14</v>
      </c>
      <c r="N12" s="61">
        <v>176</v>
      </c>
      <c r="O12" s="112">
        <v>7145.94</v>
      </c>
      <c r="P12" s="61">
        <v>477</v>
      </c>
      <c r="Q12" s="112">
        <v>699</v>
      </c>
      <c r="R12" s="61">
        <f t="shared" si="0"/>
        <v>8636</v>
      </c>
      <c r="S12" s="112">
        <f t="shared" si="0"/>
        <v>26551.48</v>
      </c>
    </row>
    <row r="13" spans="1:19" x14ac:dyDescent="0.25">
      <c r="A13" s="371"/>
      <c r="B13" s="273"/>
      <c r="C13" s="374"/>
      <c r="D13" s="267"/>
      <c r="E13" s="374"/>
      <c r="F13" s="276"/>
      <c r="G13" s="111" t="s">
        <v>210</v>
      </c>
      <c r="H13" s="61">
        <v>109</v>
      </c>
      <c r="I13" s="112">
        <v>82.79</v>
      </c>
      <c r="J13" s="61">
        <v>107</v>
      </c>
      <c r="K13" s="112">
        <v>62.52</v>
      </c>
      <c r="L13" s="61">
        <v>3</v>
      </c>
      <c r="M13" s="112">
        <v>0.91</v>
      </c>
      <c r="N13" s="61">
        <v>5</v>
      </c>
      <c r="O13" s="112">
        <v>6.05</v>
      </c>
      <c r="P13" s="61">
        <v>0</v>
      </c>
      <c r="Q13" s="112">
        <v>0</v>
      </c>
      <c r="R13" s="61">
        <f t="shared" si="0"/>
        <v>224</v>
      </c>
      <c r="S13" s="112">
        <f t="shared" si="0"/>
        <v>152.27000000000001</v>
      </c>
    </row>
    <row r="14" spans="1:19" x14ac:dyDescent="0.25">
      <c r="A14" s="371"/>
      <c r="B14" s="273"/>
      <c r="C14" s="374"/>
      <c r="D14" s="267"/>
      <c r="E14" s="374"/>
      <c r="F14" s="276"/>
      <c r="G14" s="111" t="s">
        <v>209</v>
      </c>
      <c r="H14" s="61">
        <v>9770</v>
      </c>
      <c r="I14" s="112">
        <v>22614.27</v>
      </c>
      <c r="J14" s="61">
        <v>1296</v>
      </c>
      <c r="K14" s="112">
        <v>1785.4</v>
      </c>
      <c r="L14" s="61">
        <v>2</v>
      </c>
      <c r="M14" s="112">
        <v>0.72</v>
      </c>
      <c r="N14" s="61">
        <v>58</v>
      </c>
      <c r="O14" s="112">
        <v>173.9</v>
      </c>
      <c r="P14" s="61">
        <v>2</v>
      </c>
      <c r="Q14" s="112">
        <v>3.27</v>
      </c>
      <c r="R14" s="61">
        <f t="shared" si="0"/>
        <v>11128</v>
      </c>
      <c r="S14" s="112">
        <f t="shared" si="0"/>
        <v>24577.560000000005</v>
      </c>
    </row>
    <row r="15" spans="1:19" x14ac:dyDescent="0.25">
      <c r="A15" s="371"/>
      <c r="B15" s="273"/>
      <c r="C15" s="374"/>
      <c r="D15" s="267"/>
      <c r="E15" s="374"/>
      <c r="F15" s="276"/>
      <c r="G15" s="111" t="s">
        <v>208</v>
      </c>
      <c r="H15" s="61">
        <v>1303</v>
      </c>
      <c r="I15" s="112">
        <v>712.57</v>
      </c>
      <c r="J15" s="61">
        <v>146</v>
      </c>
      <c r="K15" s="112">
        <v>108.28</v>
      </c>
      <c r="L15" s="61">
        <v>55</v>
      </c>
      <c r="M15" s="112">
        <v>272.45</v>
      </c>
      <c r="N15" s="61">
        <v>126</v>
      </c>
      <c r="O15" s="112">
        <v>1239.7</v>
      </c>
      <c r="P15" s="61">
        <v>7</v>
      </c>
      <c r="Q15" s="112">
        <v>2.29</v>
      </c>
      <c r="R15" s="61">
        <f t="shared" si="0"/>
        <v>1637</v>
      </c>
      <c r="S15" s="112">
        <f t="shared" si="0"/>
        <v>2335.29</v>
      </c>
    </row>
    <row r="16" spans="1:19" x14ac:dyDescent="0.25">
      <c r="A16" s="371"/>
      <c r="B16" s="273"/>
      <c r="C16" s="374"/>
      <c r="D16" s="267"/>
      <c r="E16" s="374"/>
      <c r="F16" s="276"/>
      <c r="G16" s="111" t="s">
        <v>207</v>
      </c>
      <c r="H16" s="61">
        <v>35</v>
      </c>
      <c r="I16" s="112">
        <v>612.74</v>
      </c>
      <c r="J16" s="61">
        <v>99</v>
      </c>
      <c r="K16" s="112">
        <v>425.4</v>
      </c>
      <c r="L16" s="61">
        <v>342</v>
      </c>
      <c r="M16" s="112">
        <v>6567.58</v>
      </c>
      <c r="N16" s="61">
        <v>711</v>
      </c>
      <c r="O16" s="112">
        <v>24074.02</v>
      </c>
      <c r="P16" s="61">
        <v>57</v>
      </c>
      <c r="Q16" s="112">
        <v>1666.77</v>
      </c>
      <c r="R16" s="61">
        <f t="shared" si="0"/>
        <v>1244</v>
      </c>
      <c r="S16" s="112">
        <f t="shared" si="0"/>
        <v>33346.509999999995</v>
      </c>
    </row>
    <row r="17" spans="1:19" x14ac:dyDescent="0.25">
      <c r="A17" s="371"/>
      <c r="B17" s="273"/>
      <c r="C17" s="374"/>
      <c r="D17" s="267"/>
      <c r="E17" s="374"/>
      <c r="F17" s="276"/>
      <c r="G17" s="111" t="s">
        <v>206</v>
      </c>
      <c r="H17" s="61">
        <v>15</v>
      </c>
      <c r="I17" s="112">
        <v>28.4</v>
      </c>
      <c r="J17" s="61">
        <v>5</v>
      </c>
      <c r="K17" s="112">
        <v>41.2</v>
      </c>
      <c r="L17" s="61">
        <v>1</v>
      </c>
      <c r="M17" s="112">
        <v>0.17</v>
      </c>
      <c r="N17" s="61">
        <v>16</v>
      </c>
      <c r="O17" s="112">
        <v>77.72</v>
      </c>
      <c r="P17" s="61">
        <v>1</v>
      </c>
      <c r="Q17" s="112">
        <v>1.74</v>
      </c>
      <c r="R17" s="61">
        <f t="shared" si="0"/>
        <v>38</v>
      </c>
      <c r="S17" s="112">
        <f t="shared" si="0"/>
        <v>149.23000000000002</v>
      </c>
    </row>
    <row r="18" spans="1:19" ht="15.75" thickBot="1" x14ac:dyDescent="0.3">
      <c r="A18" s="371"/>
      <c r="B18" s="273"/>
      <c r="C18" s="374"/>
      <c r="D18" s="267"/>
      <c r="E18" s="374"/>
      <c r="F18" s="276"/>
      <c r="G18" s="111" t="s">
        <v>205</v>
      </c>
      <c r="H18" s="61">
        <v>319</v>
      </c>
      <c r="I18" s="112">
        <v>77.27</v>
      </c>
      <c r="J18" s="61">
        <v>99</v>
      </c>
      <c r="K18" s="112">
        <v>24.51</v>
      </c>
      <c r="L18" s="61">
        <v>39</v>
      </c>
      <c r="M18" s="112">
        <v>14.93</v>
      </c>
      <c r="N18" s="61">
        <v>64</v>
      </c>
      <c r="O18" s="112">
        <v>240.13</v>
      </c>
      <c r="P18" s="61">
        <v>318</v>
      </c>
      <c r="Q18" s="112">
        <v>313.08</v>
      </c>
      <c r="R18" s="61">
        <f t="shared" si="0"/>
        <v>839</v>
      </c>
      <c r="S18" s="112">
        <f t="shared" si="0"/>
        <v>669.92000000000007</v>
      </c>
    </row>
    <row r="19" spans="1:19" ht="15.75" thickTop="1" x14ac:dyDescent="0.25">
      <c r="A19" s="371"/>
      <c r="B19" s="273"/>
      <c r="C19" s="374"/>
      <c r="D19" s="267"/>
      <c r="E19" s="381"/>
      <c r="F19" s="276"/>
      <c r="G19" s="79" t="s">
        <v>204</v>
      </c>
      <c r="H19" s="113">
        <v>15788</v>
      </c>
      <c r="I19" s="114">
        <v>41640.1</v>
      </c>
      <c r="J19" s="113">
        <v>2246</v>
      </c>
      <c r="K19" s="114">
        <v>3612.51</v>
      </c>
      <c r="L19" s="113">
        <v>439</v>
      </c>
      <c r="M19" s="114">
        <v>6891.22</v>
      </c>
      <c r="N19" s="113">
        <v>1128</v>
      </c>
      <c r="O19" s="114">
        <v>33488.39</v>
      </c>
      <c r="P19" s="113">
        <v>1356</v>
      </c>
      <c r="Q19" s="114">
        <v>6251.41</v>
      </c>
      <c r="R19" s="113">
        <f t="shared" si="0"/>
        <v>20957</v>
      </c>
      <c r="S19" s="114">
        <f>SUM(S11:S18)</f>
        <v>91883.63</v>
      </c>
    </row>
    <row r="20" spans="1:19" ht="15" customHeight="1" x14ac:dyDescent="0.25">
      <c r="A20" s="371"/>
      <c r="B20" s="273"/>
      <c r="C20" s="374"/>
      <c r="D20" s="267"/>
      <c r="E20" s="379" t="s">
        <v>203</v>
      </c>
      <c r="F20" s="276"/>
      <c r="G20" s="111" t="s">
        <v>202</v>
      </c>
      <c r="H20" s="61">
        <v>193</v>
      </c>
      <c r="I20" s="112">
        <v>96.73</v>
      </c>
      <c r="J20" s="61">
        <v>75</v>
      </c>
      <c r="K20" s="112">
        <v>73.48</v>
      </c>
      <c r="L20" s="61">
        <v>108</v>
      </c>
      <c r="M20" s="112">
        <v>279.88</v>
      </c>
      <c r="N20" s="61">
        <v>63</v>
      </c>
      <c r="O20" s="112">
        <v>326.89999999999998</v>
      </c>
      <c r="P20" s="61">
        <v>13</v>
      </c>
      <c r="Q20" s="112">
        <v>9.49</v>
      </c>
      <c r="R20" s="61">
        <f t="shared" si="0"/>
        <v>452</v>
      </c>
      <c r="S20" s="112">
        <f t="shared" si="0"/>
        <v>786.48</v>
      </c>
    </row>
    <row r="21" spans="1:19" x14ac:dyDescent="0.25">
      <c r="A21" s="371"/>
      <c r="B21" s="273"/>
      <c r="C21" s="374"/>
      <c r="D21" s="267"/>
      <c r="E21" s="374"/>
      <c r="F21" s="276"/>
      <c r="G21" s="111" t="s">
        <v>201</v>
      </c>
      <c r="H21" s="61">
        <v>1679</v>
      </c>
      <c r="I21" s="112">
        <v>1520.43</v>
      </c>
      <c r="J21" s="61">
        <v>504</v>
      </c>
      <c r="K21" s="112">
        <v>1691.99</v>
      </c>
      <c r="L21" s="61">
        <v>8</v>
      </c>
      <c r="M21" s="112">
        <v>2.6</v>
      </c>
      <c r="N21" s="61">
        <v>24</v>
      </c>
      <c r="O21" s="112">
        <v>43.94</v>
      </c>
      <c r="P21" s="61">
        <v>2</v>
      </c>
      <c r="Q21" s="112">
        <v>0.27</v>
      </c>
      <c r="R21" s="61">
        <f t="shared" ref="R21:S54" si="1">+H21+J21+L21+N21+P21</f>
        <v>2217</v>
      </c>
      <c r="S21" s="112">
        <f t="shared" si="1"/>
        <v>3259.23</v>
      </c>
    </row>
    <row r="22" spans="1:19" x14ac:dyDescent="0.25">
      <c r="A22" s="371"/>
      <c r="B22" s="273"/>
      <c r="C22" s="374"/>
      <c r="D22" s="267"/>
      <c r="E22" s="374"/>
      <c r="F22" s="276"/>
      <c r="G22" s="111" t="s">
        <v>200</v>
      </c>
      <c r="H22" s="61">
        <v>14</v>
      </c>
      <c r="I22" s="112">
        <v>12.91</v>
      </c>
      <c r="J22" s="61">
        <v>23</v>
      </c>
      <c r="K22" s="112">
        <v>43.87</v>
      </c>
      <c r="L22" s="61">
        <v>39</v>
      </c>
      <c r="M22" s="112">
        <v>72.55</v>
      </c>
      <c r="N22" s="61">
        <v>18</v>
      </c>
      <c r="O22" s="112">
        <v>195.6</v>
      </c>
      <c r="P22" s="61">
        <v>14</v>
      </c>
      <c r="Q22" s="112">
        <v>28.93</v>
      </c>
      <c r="R22" s="61">
        <f t="shared" si="1"/>
        <v>108</v>
      </c>
      <c r="S22" s="112">
        <f t="shared" si="1"/>
        <v>353.85999999999996</v>
      </c>
    </row>
    <row r="23" spans="1:19" x14ac:dyDescent="0.25">
      <c r="A23" s="371"/>
      <c r="B23" s="273"/>
      <c r="C23" s="374"/>
      <c r="D23" s="267"/>
      <c r="E23" s="374"/>
      <c r="F23" s="276"/>
      <c r="G23" s="111" t="s">
        <v>199</v>
      </c>
      <c r="H23" s="61">
        <v>543</v>
      </c>
      <c r="I23" s="112">
        <v>289.94</v>
      </c>
      <c r="J23" s="61">
        <v>39</v>
      </c>
      <c r="K23" s="112">
        <v>22.55</v>
      </c>
      <c r="L23" s="61">
        <v>94</v>
      </c>
      <c r="M23" s="112">
        <v>204.09</v>
      </c>
      <c r="N23" s="61">
        <v>105</v>
      </c>
      <c r="O23" s="112">
        <v>259.51</v>
      </c>
      <c r="P23" s="61">
        <v>179</v>
      </c>
      <c r="Q23" s="112">
        <v>174.28</v>
      </c>
      <c r="R23" s="61">
        <f t="shared" si="1"/>
        <v>960</v>
      </c>
      <c r="S23" s="112">
        <f t="shared" si="1"/>
        <v>950.37</v>
      </c>
    </row>
    <row r="24" spans="1:19" x14ac:dyDescent="0.25">
      <c r="A24" s="371"/>
      <c r="B24" s="273"/>
      <c r="C24" s="374"/>
      <c r="D24" s="267"/>
      <c r="E24" s="374"/>
      <c r="F24" s="276"/>
      <c r="G24" s="111" t="s">
        <v>198</v>
      </c>
      <c r="H24" s="61">
        <v>3</v>
      </c>
      <c r="I24" s="112">
        <v>0.37</v>
      </c>
      <c r="J24" s="61">
        <v>7</v>
      </c>
      <c r="K24" s="112">
        <v>6.01</v>
      </c>
      <c r="L24" s="61">
        <v>21</v>
      </c>
      <c r="M24" s="112">
        <v>38.92</v>
      </c>
      <c r="N24" s="61">
        <v>1</v>
      </c>
      <c r="O24" s="112">
        <v>0.31</v>
      </c>
      <c r="P24" s="61">
        <v>0</v>
      </c>
      <c r="Q24" s="112">
        <v>0</v>
      </c>
      <c r="R24" s="61">
        <f t="shared" si="1"/>
        <v>32</v>
      </c>
      <c r="S24" s="112">
        <f t="shared" si="1"/>
        <v>45.610000000000007</v>
      </c>
    </row>
    <row r="25" spans="1:19" x14ac:dyDescent="0.25">
      <c r="A25" s="371"/>
      <c r="B25" s="273"/>
      <c r="C25" s="374"/>
      <c r="D25" s="267"/>
      <c r="E25" s="374"/>
      <c r="F25" s="276"/>
      <c r="G25" s="111" t="s">
        <v>197</v>
      </c>
      <c r="H25" s="61">
        <v>2556</v>
      </c>
      <c r="I25" s="112">
        <v>3796.85</v>
      </c>
      <c r="J25" s="61">
        <v>864</v>
      </c>
      <c r="K25" s="112">
        <v>1143.1600000000001</v>
      </c>
      <c r="L25" s="61">
        <v>376</v>
      </c>
      <c r="M25" s="112">
        <v>1901.38</v>
      </c>
      <c r="N25" s="61">
        <v>38</v>
      </c>
      <c r="O25" s="112">
        <v>142.24</v>
      </c>
      <c r="P25" s="61">
        <v>2</v>
      </c>
      <c r="Q25" s="112">
        <v>7.0000000000000007E-2</v>
      </c>
      <c r="R25" s="61">
        <f t="shared" si="1"/>
        <v>3836</v>
      </c>
      <c r="S25" s="112">
        <f t="shared" si="1"/>
        <v>6983.7</v>
      </c>
    </row>
    <row r="26" spans="1:19" x14ac:dyDescent="0.25">
      <c r="A26" s="371"/>
      <c r="B26" s="273"/>
      <c r="C26" s="374"/>
      <c r="D26" s="267"/>
      <c r="E26" s="374"/>
      <c r="F26" s="276"/>
      <c r="G26" s="111" t="s">
        <v>196</v>
      </c>
      <c r="H26" s="61">
        <v>105</v>
      </c>
      <c r="I26" s="112">
        <v>67.7</v>
      </c>
      <c r="J26" s="61">
        <v>378</v>
      </c>
      <c r="K26" s="112">
        <v>864.22</v>
      </c>
      <c r="L26" s="61">
        <v>30</v>
      </c>
      <c r="M26" s="112">
        <v>40.43</v>
      </c>
      <c r="N26" s="61">
        <v>16</v>
      </c>
      <c r="O26" s="112">
        <v>52.22</v>
      </c>
      <c r="P26" s="61">
        <v>4</v>
      </c>
      <c r="Q26" s="112">
        <v>3.05</v>
      </c>
      <c r="R26" s="61">
        <f t="shared" si="1"/>
        <v>533</v>
      </c>
      <c r="S26" s="112">
        <f t="shared" si="1"/>
        <v>1027.6199999999999</v>
      </c>
    </row>
    <row r="27" spans="1:19" x14ac:dyDescent="0.25">
      <c r="A27" s="371"/>
      <c r="B27" s="273"/>
      <c r="C27" s="374"/>
      <c r="D27" s="267"/>
      <c r="E27" s="374"/>
      <c r="F27" s="276"/>
      <c r="G27" s="111" t="s">
        <v>195</v>
      </c>
      <c r="H27" s="61">
        <v>5</v>
      </c>
      <c r="I27" s="112">
        <v>0.65</v>
      </c>
      <c r="J27" s="61">
        <v>3</v>
      </c>
      <c r="K27" s="112">
        <v>0.28000000000000003</v>
      </c>
      <c r="L27" s="61">
        <v>8</v>
      </c>
      <c r="M27" s="112">
        <v>4.76</v>
      </c>
      <c r="N27" s="61">
        <v>4</v>
      </c>
      <c r="O27" s="112">
        <v>0.35</v>
      </c>
      <c r="P27" s="61">
        <v>4</v>
      </c>
      <c r="Q27" s="112">
        <v>0.49</v>
      </c>
      <c r="R27" s="61">
        <f t="shared" si="1"/>
        <v>24</v>
      </c>
      <c r="S27" s="112">
        <f t="shared" si="1"/>
        <v>6.5299999999999994</v>
      </c>
    </row>
    <row r="28" spans="1:19" x14ac:dyDescent="0.25">
      <c r="A28" s="371"/>
      <c r="B28" s="273"/>
      <c r="C28" s="374"/>
      <c r="D28" s="267"/>
      <c r="E28" s="374"/>
      <c r="F28" s="276"/>
      <c r="G28" s="111" t="s">
        <v>194</v>
      </c>
      <c r="H28" s="61">
        <v>296</v>
      </c>
      <c r="I28" s="112">
        <v>177.07</v>
      </c>
      <c r="J28" s="61">
        <v>189</v>
      </c>
      <c r="K28" s="112">
        <v>337.24</v>
      </c>
      <c r="L28" s="61">
        <v>594</v>
      </c>
      <c r="M28" s="112">
        <v>4551.54</v>
      </c>
      <c r="N28" s="61">
        <v>30</v>
      </c>
      <c r="O28" s="112">
        <v>227.25</v>
      </c>
      <c r="P28" s="61">
        <v>9</v>
      </c>
      <c r="Q28" s="112">
        <v>1.27</v>
      </c>
      <c r="R28" s="61">
        <f t="shared" si="1"/>
        <v>1118</v>
      </c>
      <c r="S28" s="112">
        <f t="shared" si="1"/>
        <v>5294.3700000000008</v>
      </c>
    </row>
    <row r="29" spans="1:19" x14ac:dyDescent="0.25">
      <c r="A29" s="371"/>
      <c r="B29" s="273"/>
      <c r="C29" s="374"/>
      <c r="D29" s="267"/>
      <c r="E29" s="374"/>
      <c r="F29" s="276"/>
      <c r="G29" s="111" t="s">
        <v>193</v>
      </c>
      <c r="H29" s="61">
        <v>308</v>
      </c>
      <c r="I29" s="112">
        <v>220.5</v>
      </c>
      <c r="J29" s="61">
        <v>307</v>
      </c>
      <c r="K29" s="112">
        <v>1454.68</v>
      </c>
      <c r="L29" s="61">
        <v>102</v>
      </c>
      <c r="M29" s="112">
        <v>113.65</v>
      </c>
      <c r="N29" s="61">
        <v>46</v>
      </c>
      <c r="O29" s="112">
        <v>451.45</v>
      </c>
      <c r="P29" s="61">
        <v>32</v>
      </c>
      <c r="Q29" s="112">
        <v>30.15</v>
      </c>
      <c r="R29" s="61">
        <f t="shared" si="1"/>
        <v>795</v>
      </c>
      <c r="S29" s="112">
        <f t="shared" si="1"/>
        <v>2270.4300000000003</v>
      </c>
    </row>
    <row r="30" spans="1:19" x14ac:dyDescent="0.25">
      <c r="A30" s="371"/>
      <c r="B30" s="273"/>
      <c r="C30" s="374"/>
      <c r="D30" s="267"/>
      <c r="E30" s="374"/>
      <c r="F30" s="276"/>
      <c r="G30" s="111" t="s">
        <v>492</v>
      </c>
      <c r="H30" s="61">
        <v>0</v>
      </c>
      <c r="I30" s="112">
        <v>0</v>
      </c>
      <c r="J30" s="61">
        <v>0</v>
      </c>
      <c r="K30" s="112">
        <v>0</v>
      </c>
      <c r="L30" s="61">
        <v>0</v>
      </c>
      <c r="M30" s="112">
        <v>0</v>
      </c>
      <c r="N30" s="61">
        <v>0</v>
      </c>
      <c r="O30" s="112">
        <v>0</v>
      </c>
      <c r="P30" s="61">
        <v>0</v>
      </c>
      <c r="Q30" s="112">
        <v>0</v>
      </c>
      <c r="R30" s="61">
        <f t="shared" si="1"/>
        <v>0</v>
      </c>
      <c r="S30" s="112">
        <f t="shared" si="1"/>
        <v>0</v>
      </c>
    </row>
    <row r="31" spans="1:19" ht="15.75" thickBot="1" x14ac:dyDescent="0.3">
      <c r="A31" s="371"/>
      <c r="B31" s="273"/>
      <c r="C31" s="374"/>
      <c r="D31" s="267"/>
      <c r="E31" s="374"/>
      <c r="F31" s="276"/>
      <c r="G31" s="111" t="s">
        <v>192</v>
      </c>
      <c r="H31" s="61">
        <v>4247</v>
      </c>
      <c r="I31" s="112">
        <v>696.75</v>
      </c>
      <c r="J31" s="61">
        <v>2041</v>
      </c>
      <c r="K31" s="112">
        <v>390.8</v>
      </c>
      <c r="L31" s="61">
        <v>454</v>
      </c>
      <c r="M31" s="112">
        <v>144.72999999999999</v>
      </c>
      <c r="N31" s="61">
        <v>671</v>
      </c>
      <c r="O31" s="112">
        <v>219.44</v>
      </c>
      <c r="P31" s="61">
        <v>92</v>
      </c>
      <c r="Q31" s="112">
        <v>33.25</v>
      </c>
      <c r="R31" s="61">
        <f t="shared" si="1"/>
        <v>7505</v>
      </c>
      <c r="S31" s="112">
        <f t="shared" si="1"/>
        <v>1484.97</v>
      </c>
    </row>
    <row r="32" spans="1:19" ht="15.75" thickTop="1" x14ac:dyDescent="0.25">
      <c r="A32" s="371"/>
      <c r="B32" s="273"/>
      <c r="C32" s="374"/>
      <c r="D32" s="267"/>
      <c r="E32" s="381"/>
      <c r="F32" s="276"/>
      <c r="G32" s="79" t="s">
        <v>191</v>
      </c>
      <c r="H32" s="113">
        <v>8324</v>
      </c>
      <c r="I32" s="114">
        <v>6879.9</v>
      </c>
      <c r="J32" s="113">
        <v>3709</v>
      </c>
      <c r="K32" s="114">
        <v>6028.28</v>
      </c>
      <c r="L32" s="113">
        <v>1266</v>
      </c>
      <c r="M32" s="114">
        <v>7354.53</v>
      </c>
      <c r="N32" s="113">
        <v>934</v>
      </c>
      <c r="O32" s="114">
        <v>1919.21</v>
      </c>
      <c r="P32" s="113">
        <v>318</v>
      </c>
      <c r="Q32" s="114">
        <v>281.25</v>
      </c>
      <c r="R32" s="113">
        <f t="shared" si="1"/>
        <v>14551</v>
      </c>
      <c r="S32" s="114">
        <f>SUM(S20:S31)</f>
        <v>22463.170000000002</v>
      </c>
    </row>
    <row r="33" spans="1:19" ht="15" customHeight="1" x14ac:dyDescent="0.25">
      <c r="A33" s="371" t="s">
        <v>99</v>
      </c>
      <c r="B33" s="273"/>
      <c r="C33" s="374" t="s">
        <v>177</v>
      </c>
      <c r="D33" s="267"/>
      <c r="E33" s="379" t="s">
        <v>190</v>
      </c>
      <c r="F33" s="276"/>
      <c r="G33" s="111" t="s">
        <v>189</v>
      </c>
      <c r="H33" s="61">
        <v>1</v>
      </c>
      <c r="I33" s="112">
        <v>0.77</v>
      </c>
      <c r="J33" s="61">
        <v>6</v>
      </c>
      <c r="K33" s="112">
        <v>4.49</v>
      </c>
      <c r="L33" s="61">
        <v>0</v>
      </c>
      <c r="M33" s="112">
        <v>0</v>
      </c>
      <c r="N33" s="61">
        <v>2</v>
      </c>
      <c r="O33" s="112">
        <v>20.25</v>
      </c>
      <c r="P33" s="61">
        <v>83</v>
      </c>
      <c r="Q33" s="112">
        <v>419.79</v>
      </c>
      <c r="R33" s="61">
        <f t="shared" si="1"/>
        <v>92</v>
      </c>
      <c r="S33" s="112">
        <f t="shared" si="1"/>
        <v>445.3</v>
      </c>
    </row>
    <row r="34" spans="1:19" ht="15" customHeight="1" x14ac:dyDescent="0.25">
      <c r="A34" s="371"/>
      <c r="B34" s="273"/>
      <c r="C34" s="374"/>
      <c r="D34" s="267"/>
      <c r="E34" s="374"/>
      <c r="F34" s="276"/>
      <c r="G34" s="111" t="s">
        <v>493</v>
      </c>
      <c r="H34" s="61">
        <v>0</v>
      </c>
      <c r="I34" s="112">
        <v>0</v>
      </c>
      <c r="J34" s="61">
        <v>0</v>
      </c>
      <c r="K34" s="112">
        <v>0</v>
      </c>
      <c r="L34" s="61">
        <v>0</v>
      </c>
      <c r="M34" s="112">
        <v>0</v>
      </c>
      <c r="N34" s="61">
        <v>0</v>
      </c>
      <c r="O34" s="112">
        <v>0</v>
      </c>
      <c r="P34" s="61">
        <v>0</v>
      </c>
      <c r="Q34" s="112">
        <v>0</v>
      </c>
      <c r="R34" s="61">
        <f t="shared" si="1"/>
        <v>0</v>
      </c>
      <c r="S34" s="112">
        <f t="shared" si="1"/>
        <v>0</v>
      </c>
    </row>
    <row r="35" spans="1:19" x14ac:dyDescent="0.25">
      <c r="A35" s="371"/>
      <c r="B35" s="273"/>
      <c r="C35" s="374"/>
      <c r="D35" s="267"/>
      <c r="E35" s="374"/>
      <c r="F35" s="276"/>
      <c r="G35" s="111" t="s">
        <v>188</v>
      </c>
      <c r="H35" s="61">
        <v>0</v>
      </c>
      <c r="I35" s="112">
        <v>0</v>
      </c>
      <c r="J35" s="61">
        <v>0</v>
      </c>
      <c r="K35" s="112">
        <v>0</v>
      </c>
      <c r="L35" s="61">
        <v>0</v>
      </c>
      <c r="M35" s="112">
        <v>0</v>
      </c>
      <c r="N35" s="61">
        <v>0</v>
      </c>
      <c r="O35" s="112">
        <v>0</v>
      </c>
      <c r="P35" s="61">
        <v>2</v>
      </c>
      <c r="Q35" s="112">
        <v>0.53</v>
      </c>
      <c r="R35" s="61">
        <f t="shared" si="1"/>
        <v>2</v>
      </c>
      <c r="S35" s="112">
        <f t="shared" si="1"/>
        <v>0.53</v>
      </c>
    </row>
    <row r="36" spans="1:19" x14ac:dyDescent="0.25">
      <c r="A36" s="371"/>
      <c r="B36" s="273"/>
      <c r="C36" s="374"/>
      <c r="D36" s="267"/>
      <c r="E36" s="374"/>
      <c r="F36" s="276"/>
      <c r="G36" s="111" t="s">
        <v>187</v>
      </c>
      <c r="H36" s="61">
        <v>0</v>
      </c>
      <c r="I36" s="112">
        <v>0</v>
      </c>
      <c r="J36" s="61">
        <v>0</v>
      </c>
      <c r="K36" s="112">
        <v>0</v>
      </c>
      <c r="L36" s="61">
        <v>0</v>
      </c>
      <c r="M36" s="112">
        <v>0</v>
      </c>
      <c r="N36" s="61">
        <v>0</v>
      </c>
      <c r="O36" s="112">
        <v>0</v>
      </c>
      <c r="P36" s="61">
        <v>3</v>
      </c>
      <c r="Q36" s="112">
        <v>2.81</v>
      </c>
      <c r="R36" s="61">
        <f t="shared" si="1"/>
        <v>3</v>
      </c>
      <c r="S36" s="112">
        <f t="shared" si="1"/>
        <v>2.81</v>
      </c>
    </row>
    <row r="37" spans="1:19" x14ac:dyDescent="0.25">
      <c r="A37" s="371"/>
      <c r="B37" s="273"/>
      <c r="C37" s="374"/>
      <c r="D37" s="267"/>
      <c r="E37" s="374"/>
      <c r="F37" s="276"/>
      <c r="G37" s="111" t="s">
        <v>186</v>
      </c>
      <c r="H37" s="61">
        <v>40</v>
      </c>
      <c r="I37" s="112">
        <v>18.52</v>
      </c>
      <c r="J37" s="61">
        <v>23</v>
      </c>
      <c r="K37" s="112">
        <v>26.82</v>
      </c>
      <c r="L37" s="61">
        <v>13</v>
      </c>
      <c r="M37" s="112">
        <v>7.82</v>
      </c>
      <c r="N37" s="61">
        <v>7</v>
      </c>
      <c r="O37" s="112">
        <v>14.18</v>
      </c>
      <c r="P37" s="61">
        <v>18</v>
      </c>
      <c r="Q37" s="112">
        <v>45.95</v>
      </c>
      <c r="R37" s="61">
        <f t="shared" si="1"/>
        <v>101</v>
      </c>
      <c r="S37" s="112">
        <f t="shared" si="1"/>
        <v>113.29</v>
      </c>
    </row>
    <row r="38" spans="1:19" x14ac:dyDescent="0.25">
      <c r="A38" s="371"/>
      <c r="B38" s="273"/>
      <c r="C38" s="374"/>
      <c r="D38" s="267"/>
      <c r="E38" s="374"/>
      <c r="F38" s="276"/>
      <c r="G38" s="111" t="s">
        <v>185</v>
      </c>
      <c r="H38" s="61">
        <v>1</v>
      </c>
      <c r="I38" s="112">
        <v>1.64</v>
      </c>
      <c r="J38" s="61">
        <v>10</v>
      </c>
      <c r="K38" s="112">
        <v>20.010000000000002</v>
      </c>
      <c r="L38" s="61">
        <v>8</v>
      </c>
      <c r="M38" s="112">
        <v>22.95</v>
      </c>
      <c r="N38" s="61">
        <v>64</v>
      </c>
      <c r="O38" s="112">
        <v>280.57</v>
      </c>
      <c r="P38" s="61">
        <v>2</v>
      </c>
      <c r="Q38" s="112">
        <v>3.1</v>
      </c>
      <c r="R38" s="61">
        <f t="shared" si="1"/>
        <v>85</v>
      </c>
      <c r="S38" s="112">
        <f t="shared" si="1"/>
        <v>328.27000000000004</v>
      </c>
    </row>
    <row r="39" spans="1:19" x14ac:dyDescent="0.25">
      <c r="A39" s="371"/>
      <c r="B39" s="273"/>
      <c r="C39" s="374"/>
      <c r="D39" s="267"/>
      <c r="E39" s="374"/>
      <c r="F39" s="276"/>
      <c r="G39" s="111" t="s">
        <v>556</v>
      </c>
      <c r="H39" s="61">
        <v>0</v>
      </c>
      <c r="I39" s="112">
        <v>0</v>
      </c>
      <c r="J39" s="61">
        <v>0</v>
      </c>
      <c r="K39" s="112">
        <v>0</v>
      </c>
      <c r="L39" s="61">
        <v>0</v>
      </c>
      <c r="M39" s="112">
        <v>0</v>
      </c>
      <c r="N39" s="61">
        <v>0</v>
      </c>
      <c r="O39" s="112">
        <v>0</v>
      </c>
      <c r="P39" s="61">
        <v>0</v>
      </c>
      <c r="Q39" s="112">
        <v>0</v>
      </c>
      <c r="R39" s="61">
        <f t="shared" si="1"/>
        <v>0</v>
      </c>
      <c r="S39" s="112">
        <f t="shared" si="1"/>
        <v>0</v>
      </c>
    </row>
    <row r="40" spans="1:19" x14ac:dyDescent="0.25">
      <c r="A40" s="371"/>
      <c r="B40" s="273"/>
      <c r="C40" s="374"/>
      <c r="D40" s="267"/>
      <c r="E40" s="374"/>
      <c r="F40" s="276"/>
      <c r="G40" s="111" t="s">
        <v>184</v>
      </c>
      <c r="H40" s="61">
        <v>333</v>
      </c>
      <c r="I40" s="112">
        <v>1232.68</v>
      </c>
      <c r="J40" s="61">
        <v>115</v>
      </c>
      <c r="K40" s="112">
        <v>353.09</v>
      </c>
      <c r="L40" s="61">
        <v>4</v>
      </c>
      <c r="M40" s="112">
        <v>9.26</v>
      </c>
      <c r="N40" s="61">
        <v>9</v>
      </c>
      <c r="O40" s="112">
        <v>19.059999999999999</v>
      </c>
      <c r="P40" s="61">
        <v>0</v>
      </c>
      <c r="Q40" s="112">
        <v>0</v>
      </c>
      <c r="R40" s="61">
        <f t="shared" si="1"/>
        <v>461</v>
      </c>
      <c r="S40" s="112">
        <f t="shared" si="1"/>
        <v>1614.09</v>
      </c>
    </row>
    <row r="41" spans="1:19" x14ac:dyDescent="0.25">
      <c r="A41" s="371"/>
      <c r="B41" s="273"/>
      <c r="C41" s="374"/>
      <c r="D41" s="267"/>
      <c r="E41" s="374"/>
      <c r="F41" s="276"/>
      <c r="G41" s="111" t="s">
        <v>557</v>
      </c>
      <c r="H41" s="61">
        <v>0</v>
      </c>
      <c r="I41" s="112">
        <v>0</v>
      </c>
      <c r="J41" s="61">
        <v>0</v>
      </c>
      <c r="K41" s="112">
        <v>0</v>
      </c>
      <c r="L41" s="61">
        <v>0</v>
      </c>
      <c r="M41" s="112">
        <v>0</v>
      </c>
      <c r="N41" s="61">
        <v>0</v>
      </c>
      <c r="O41" s="112">
        <v>0</v>
      </c>
      <c r="P41" s="61">
        <v>0</v>
      </c>
      <c r="Q41" s="112">
        <v>0</v>
      </c>
      <c r="R41" s="61">
        <f t="shared" si="1"/>
        <v>0</v>
      </c>
      <c r="S41" s="112">
        <f t="shared" si="1"/>
        <v>0</v>
      </c>
    </row>
    <row r="42" spans="1:19" x14ac:dyDescent="0.25">
      <c r="A42" s="371"/>
      <c r="B42" s="273"/>
      <c r="C42" s="374"/>
      <c r="D42" s="267"/>
      <c r="E42" s="374"/>
      <c r="F42" s="276"/>
      <c r="G42" s="111" t="s">
        <v>432</v>
      </c>
      <c r="H42" s="61">
        <v>4</v>
      </c>
      <c r="I42" s="112">
        <v>3.89</v>
      </c>
      <c r="J42" s="61">
        <v>5</v>
      </c>
      <c r="K42" s="112">
        <v>4.08</v>
      </c>
      <c r="L42" s="61">
        <v>2</v>
      </c>
      <c r="M42" s="112">
        <v>6.27</v>
      </c>
      <c r="N42" s="61">
        <v>2</v>
      </c>
      <c r="O42" s="112">
        <v>1.01</v>
      </c>
      <c r="P42" s="61">
        <v>1</v>
      </c>
      <c r="Q42" s="112">
        <v>0.12</v>
      </c>
      <c r="R42" s="61">
        <f t="shared" si="1"/>
        <v>14</v>
      </c>
      <c r="S42" s="112">
        <f t="shared" si="1"/>
        <v>15.37</v>
      </c>
    </row>
    <row r="43" spans="1:19" x14ac:dyDescent="0.25">
      <c r="A43" s="371"/>
      <c r="B43" s="273"/>
      <c r="C43" s="374"/>
      <c r="D43" s="267"/>
      <c r="E43" s="374"/>
      <c r="F43" s="276"/>
      <c r="G43" s="111" t="s">
        <v>433</v>
      </c>
      <c r="H43" s="61">
        <v>0</v>
      </c>
      <c r="I43" s="112">
        <v>0</v>
      </c>
      <c r="J43" s="61">
        <v>0</v>
      </c>
      <c r="K43" s="112">
        <v>0</v>
      </c>
      <c r="L43" s="61">
        <v>0</v>
      </c>
      <c r="M43" s="112">
        <v>0</v>
      </c>
      <c r="N43" s="61">
        <v>0</v>
      </c>
      <c r="O43" s="112">
        <v>0</v>
      </c>
      <c r="P43" s="61">
        <v>0</v>
      </c>
      <c r="Q43" s="112">
        <v>0</v>
      </c>
      <c r="R43" s="61">
        <f t="shared" si="1"/>
        <v>0</v>
      </c>
      <c r="S43" s="112">
        <f t="shared" si="1"/>
        <v>0</v>
      </c>
    </row>
    <row r="44" spans="1:19" x14ac:dyDescent="0.25">
      <c r="A44" s="371"/>
      <c r="B44" s="273"/>
      <c r="C44" s="374"/>
      <c r="D44" s="267"/>
      <c r="E44" s="374"/>
      <c r="F44" s="276"/>
      <c r="G44" s="111" t="s">
        <v>183</v>
      </c>
      <c r="H44" s="61">
        <v>1</v>
      </c>
      <c r="I44" s="112">
        <v>1.51</v>
      </c>
      <c r="J44" s="61">
        <v>14</v>
      </c>
      <c r="K44" s="112">
        <v>21.27</v>
      </c>
      <c r="L44" s="61">
        <v>6</v>
      </c>
      <c r="M44" s="112">
        <v>44.5</v>
      </c>
      <c r="N44" s="61">
        <v>37</v>
      </c>
      <c r="O44" s="112">
        <v>256.43</v>
      </c>
      <c r="P44" s="61">
        <v>13</v>
      </c>
      <c r="Q44" s="112">
        <v>47.07</v>
      </c>
      <c r="R44" s="61">
        <f t="shared" si="1"/>
        <v>71</v>
      </c>
      <c r="S44" s="112">
        <f t="shared" si="1"/>
        <v>370.78000000000003</v>
      </c>
    </row>
    <row r="45" spans="1:19" ht="15.75" thickBot="1" x14ac:dyDescent="0.3">
      <c r="A45" s="371"/>
      <c r="B45" s="273"/>
      <c r="C45" s="374"/>
      <c r="D45" s="267"/>
      <c r="E45" s="374"/>
      <c r="F45" s="276"/>
      <c r="G45" s="111" t="s">
        <v>182</v>
      </c>
      <c r="H45" s="61">
        <v>59</v>
      </c>
      <c r="I45" s="112">
        <v>12.15</v>
      </c>
      <c r="J45" s="61">
        <v>19</v>
      </c>
      <c r="K45" s="112">
        <v>4.13</v>
      </c>
      <c r="L45" s="61">
        <v>6</v>
      </c>
      <c r="M45" s="112">
        <v>0.84</v>
      </c>
      <c r="N45" s="61">
        <v>16</v>
      </c>
      <c r="O45" s="112">
        <v>6.48</v>
      </c>
      <c r="P45" s="61">
        <v>7</v>
      </c>
      <c r="Q45" s="112">
        <v>10.27</v>
      </c>
      <c r="R45" s="61">
        <f t="shared" si="1"/>
        <v>107</v>
      </c>
      <c r="S45" s="112">
        <f t="shared" si="1"/>
        <v>33.870000000000005</v>
      </c>
    </row>
    <row r="46" spans="1:19" ht="15.75" thickTop="1" x14ac:dyDescent="0.25">
      <c r="A46" s="371"/>
      <c r="B46" s="273"/>
      <c r="C46" s="374"/>
      <c r="D46" s="267"/>
      <c r="E46" s="381"/>
      <c r="F46" s="276"/>
      <c r="G46" s="79" t="s">
        <v>181</v>
      </c>
      <c r="H46" s="113">
        <v>433</v>
      </c>
      <c r="I46" s="114">
        <v>1271.1600000000001</v>
      </c>
      <c r="J46" s="113">
        <v>185</v>
      </c>
      <c r="K46" s="114">
        <v>433.89</v>
      </c>
      <c r="L46" s="113">
        <v>38</v>
      </c>
      <c r="M46" s="114">
        <v>91.64</v>
      </c>
      <c r="N46" s="113">
        <v>130</v>
      </c>
      <c r="O46" s="114">
        <v>597.98</v>
      </c>
      <c r="P46" s="113">
        <v>111</v>
      </c>
      <c r="Q46" s="114">
        <v>529.64</v>
      </c>
      <c r="R46" s="113">
        <f t="shared" si="1"/>
        <v>897</v>
      </c>
      <c r="S46" s="114">
        <f>SUM(S33:S45)</f>
        <v>2924.31</v>
      </c>
    </row>
    <row r="47" spans="1:19" ht="15" customHeight="1" thickBot="1" x14ac:dyDescent="0.3">
      <c r="A47" s="371"/>
      <c r="B47" s="273"/>
      <c r="C47" s="374"/>
      <c r="D47" s="267"/>
      <c r="E47" s="379" t="s">
        <v>180</v>
      </c>
      <c r="F47" s="276"/>
      <c r="G47" s="111" t="s">
        <v>179</v>
      </c>
      <c r="H47" s="61">
        <v>9501</v>
      </c>
      <c r="I47" s="112">
        <v>3460.53</v>
      </c>
      <c r="J47" s="61">
        <v>3374</v>
      </c>
      <c r="K47" s="112">
        <v>1385.94</v>
      </c>
      <c r="L47" s="61">
        <v>768</v>
      </c>
      <c r="M47" s="112">
        <v>1319.33</v>
      </c>
      <c r="N47" s="61">
        <v>1238</v>
      </c>
      <c r="O47" s="112">
        <v>1938.01</v>
      </c>
      <c r="P47" s="61">
        <v>1506</v>
      </c>
      <c r="Q47" s="112">
        <v>4353.01</v>
      </c>
      <c r="R47" s="61">
        <f t="shared" si="1"/>
        <v>16387</v>
      </c>
      <c r="S47" s="112">
        <f>+I47+K47+M47+O47+Q47</f>
        <v>12456.82</v>
      </c>
    </row>
    <row r="48" spans="1:19" ht="15.75" thickTop="1" x14ac:dyDescent="0.25">
      <c r="A48" s="371"/>
      <c r="B48" s="273"/>
      <c r="C48" s="374"/>
      <c r="D48" s="267"/>
      <c r="E48" s="374"/>
      <c r="F48" s="276"/>
      <c r="G48" s="79" t="s">
        <v>178</v>
      </c>
      <c r="H48" s="113">
        <v>9501</v>
      </c>
      <c r="I48" s="114">
        <v>3460.53</v>
      </c>
      <c r="J48" s="113">
        <v>3374</v>
      </c>
      <c r="K48" s="114">
        <v>1385.94</v>
      </c>
      <c r="L48" s="113">
        <v>768</v>
      </c>
      <c r="M48" s="114">
        <v>1319.33</v>
      </c>
      <c r="N48" s="113">
        <v>1238</v>
      </c>
      <c r="O48" s="114">
        <v>1938.01</v>
      </c>
      <c r="P48" s="113">
        <v>1506</v>
      </c>
      <c r="Q48" s="114">
        <v>4353.01</v>
      </c>
      <c r="R48" s="113">
        <f t="shared" si="1"/>
        <v>16387</v>
      </c>
      <c r="S48" s="114">
        <f>SUM(S47)</f>
        <v>12456.82</v>
      </c>
    </row>
    <row r="49" spans="1:19" ht="15.75" customHeight="1" thickBot="1" x14ac:dyDescent="0.3">
      <c r="A49" s="371"/>
      <c r="B49" s="273"/>
      <c r="C49" s="374"/>
      <c r="D49" s="267"/>
      <c r="E49" s="379" t="s">
        <v>176</v>
      </c>
      <c r="F49" s="276"/>
      <c r="G49" s="111" t="s">
        <v>175</v>
      </c>
      <c r="H49" s="61">
        <v>19563</v>
      </c>
      <c r="I49" s="112">
        <v>53608.63</v>
      </c>
      <c r="J49" s="61">
        <v>9086</v>
      </c>
      <c r="K49" s="112">
        <v>23499.99</v>
      </c>
      <c r="L49" s="61">
        <v>2210</v>
      </c>
      <c r="M49" s="112">
        <v>8891.82</v>
      </c>
      <c r="N49" s="61">
        <v>10551</v>
      </c>
      <c r="O49" s="112">
        <v>155759.76999999999</v>
      </c>
      <c r="P49" s="61">
        <v>1099</v>
      </c>
      <c r="Q49" s="112">
        <v>938.79</v>
      </c>
      <c r="R49" s="61">
        <f t="shared" si="1"/>
        <v>42509</v>
      </c>
      <c r="S49" s="112">
        <f>+I49+K49+M49+O49+Q49</f>
        <v>242699</v>
      </c>
    </row>
    <row r="50" spans="1:19" ht="15.75" thickTop="1" x14ac:dyDescent="0.25">
      <c r="A50" s="371"/>
      <c r="B50" s="273"/>
      <c r="C50" s="374"/>
      <c r="D50" s="267"/>
      <c r="E50" s="381"/>
      <c r="F50" s="276"/>
      <c r="G50" s="79" t="s">
        <v>174</v>
      </c>
      <c r="H50" s="113">
        <v>19563</v>
      </c>
      <c r="I50" s="114">
        <v>53608.63</v>
      </c>
      <c r="J50" s="113">
        <v>9086</v>
      </c>
      <c r="K50" s="114">
        <v>23499.99</v>
      </c>
      <c r="L50" s="113">
        <v>2210</v>
      </c>
      <c r="M50" s="114">
        <v>8891.82</v>
      </c>
      <c r="N50" s="113">
        <v>10551</v>
      </c>
      <c r="O50" s="114">
        <v>155759.76999999999</v>
      </c>
      <c r="P50" s="113">
        <v>1099</v>
      </c>
      <c r="Q50" s="114">
        <v>938.79</v>
      </c>
      <c r="R50" s="113">
        <f t="shared" si="1"/>
        <v>42509</v>
      </c>
      <c r="S50" s="114">
        <f>SUM(S49)</f>
        <v>242699</v>
      </c>
    </row>
    <row r="51" spans="1:19" ht="15" customHeight="1" x14ac:dyDescent="0.25">
      <c r="A51" s="371"/>
      <c r="B51" s="273"/>
      <c r="C51" s="374"/>
      <c r="D51" s="267"/>
      <c r="E51" s="379" t="s">
        <v>173</v>
      </c>
      <c r="F51" s="276"/>
      <c r="G51" s="111" t="s">
        <v>172</v>
      </c>
      <c r="H51" s="61">
        <v>28</v>
      </c>
      <c r="I51" s="112">
        <v>17.77</v>
      </c>
      <c r="J51" s="61">
        <v>14</v>
      </c>
      <c r="K51" s="112">
        <v>13.81</v>
      </c>
      <c r="L51" s="61">
        <v>7</v>
      </c>
      <c r="M51" s="112">
        <v>9.2200000000000006</v>
      </c>
      <c r="N51" s="61">
        <v>0</v>
      </c>
      <c r="O51" s="112">
        <v>0</v>
      </c>
      <c r="P51" s="61">
        <v>1</v>
      </c>
      <c r="Q51" s="112">
        <v>4.72</v>
      </c>
      <c r="R51" s="61">
        <f t="shared" si="1"/>
        <v>50</v>
      </c>
      <c r="S51" s="112">
        <f t="shared" si="1"/>
        <v>45.519999999999996</v>
      </c>
    </row>
    <row r="52" spans="1:19" x14ac:dyDescent="0.25">
      <c r="A52" s="371"/>
      <c r="B52" s="273"/>
      <c r="C52" s="374"/>
      <c r="D52" s="267"/>
      <c r="E52" s="374"/>
      <c r="F52" s="276"/>
      <c r="G52" s="111" t="s">
        <v>171</v>
      </c>
      <c r="H52" s="61">
        <v>94</v>
      </c>
      <c r="I52" s="112">
        <v>65.89</v>
      </c>
      <c r="J52" s="61">
        <v>36</v>
      </c>
      <c r="K52" s="112">
        <v>19.57</v>
      </c>
      <c r="L52" s="61">
        <v>11</v>
      </c>
      <c r="M52" s="112">
        <v>15.24</v>
      </c>
      <c r="N52" s="61">
        <v>24</v>
      </c>
      <c r="O52" s="112">
        <v>212.92</v>
      </c>
      <c r="P52" s="61">
        <v>16</v>
      </c>
      <c r="Q52" s="112">
        <v>85.36</v>
      </c>
      <c r="R52" s="61">
        <f t="shared" si="1"/>
        <v>181</v>
      </c>
      <c r="S52" s="112">
        <f t="shared" si="1"/>
        <v>398.98</v>
      </c>
    </row>
    <row r="53" spans="1:19" x14ac:dyDescent="0.25">
      <c r="A53" s="371"/>
      <c r="B53" s="273"/>
      <c r="C53" s="374"/>
      <c r="D53" s="267"/>
      <c r="E53" s="374"/>
      <c r="F53" s="276"/>
      <c r="G53" s="111" t="s">
        <v>170</v>
      </c>
      <c r="H53" s="61">
        <v>33</v>
      </c>
      <c r="I53" s="112">
        <v>38.76</v>
      </c>
      <c r="J53" s="61">
        <v>28</v>
      </c>
      <c r="K53" s="112">
        <v>12.65</v>
      </c>
      <c r="L53" s="61">
        <v>1</v>
      </c>
      <c r="M53" s="112">
        <v>0.05</v>
      </c>
      <c r="N53" s="61">
        <v>0</v>
      </c>
      <c r="O53" s="112">
        <v>0</v>
      </c>
      <c r="P53" s="61">
        <v>1</v>
      </c>
      <c r="Q53" s="112">
        <v>2.19</v>
      </c>
      <c r="R53" s="61">
        <f t="shared" si="1"/>
        <v>63</v>
      </c>
      <c r="S53" s="112">
        <f t="shared" si="1"/>
        <v>53.649999999999991</v>
      </c>
    </row>
    <row r="54" spans="1:19" x14ac:dyDescent="0.25">
      <c r="A54" s="371"/>
      <c r="B54" s="273"/>
      <c r="C54" s="374"/>
      <c r="D54" s="267"/>
      <c r="E54" s="374"/>
      <c r="F54" s="276"/>
      <c r="G54" s="111" t="s">
        <v>169</v>
      </c>
      <c r="H54" s="61">
        <v>3</v>
      </c>
      <c r="I54" s="112">
        <v>3.92</v>
      </c>
      <c r="J54" s="61">
        <v>40</v>
      </c>
      <c r="K54" s="112">
        <v>212.16</v>
      </c>
      <c r="L54" s="61">
        <v>4</v>
      </c>
      <c r="M54" s="112">
        <v>1.66</v>
      </c>
      <c r="N54" s="61">
        <v>33</v>
      </c>
      <c r="O54" s="112">
        <v>251.19</v>
      </c>
      <c r="P54" s="61">
        <v>140</v>
      </c>
      <c r="Q54" s="112">
        <v>962.18</v>
      </c>
      <c r="R54" s="61">
        <f t="shared" si="1"/>
        <v>220</v>
      </c>
      <c r="S54" s="112">
        <f t="shared" si="1"/>
        <v>1431.11</v>
      </c>
    </row>
    <row r="55" spans="1:19" x14ac:dyDescent="0.25">
      <c r="A55" s="371"/>
      <c r="B55" s="273"/>
      <c r="C55" s="374"/>
      <c r="D55" s="267"/>
      <c r="E55" s="374"/>
      <c r="F55" s="276"/>
      <c r="G55" s="111" t="s">
        <v>168</v>
      </c>
      <c r="H55" s="61">
        <v>356</v>
      </c>
      <c r="I55" s="112">
        <v>518.33000000000004</v>
      </c>
      <c r="J55" s="61">
        <v>227</v>
      </c>
      <c r="K55" s="112">
        <v>351.54</v>
      </c>
      <c r="L55" s="61">
        <v>29</v>
      </c>
      <c r="M55" s="112">
        <v>54.89</v>
      </c>
      <c r="N55" s="61">
        <v>34</v>
      </c>
      <c r="O55" s="112">
        <v>75.58</v>
      </c>
      <c r="P55" s="61">
        <v>2</v>
      </c>
      <c r="Q55" s="112">
        <v>3.45</v>
      </c>
      <c r="R55" s="61">
        <f t="shared" ref="R55:S89" si="2">+H55+J55+L55+N55+P55</f>
        <v>648</v>
      </c>
      <c r="S55" s="112">
        <f t="shared" si="2"/>
        <v>1003.7900000000002</v>
      </c>
    </row>
    <row r="56" spans="1:19" x14ac:dyDescent="0.25">
      <c r="A56" s="371"/>
      <c r="B56" s="273"/>
      <c r="C56" s="374"/>
      <c r="D56" s="267"/>
      <c r="E56" s="374"/>
      <c r="F56" s="276"/>
      <c r="G56" s="111" t="s">
        <v>167</v>
      </c>
      <c r="H56" s="61">
        <v>76</v>
      </c>
      <c r="I56" s="112">
        <v>57.11</v>
      </c>
      <c r="J56" s="61">
        <v>2</v>
      </c>
      <c r="K56" s="112">
        <v>11.93</v>
      </c>
      <c r="L56" s="61">
        <v>0</v>
      </c>
      <c r="M56" s="112">
        <v>0</v>
      </c>
      <c r="N56" s="61">
        <v>4</v>
      </c>
      <c r="O56" s="112">
        <v>9.75</v>
      </c>
      <c r="P56" s="61">
        <v>0</v>
      </c>
      <c r="Q56" s="112">
        <v>0</v>
      </c>
      <c r="R56" s="61">
        <f t="shared" si="2"/>
        <v>82</v>
      </c>
      <c r="S56" s="112">
        <f t="shared" si="2"/>
        <v>78.789999999999992</v>
      </c>
    </row>
    <row r="57" spans="1:19" ht="15.75" thickBot="1" x14ac:dyDescent="0.3">
      <c r="A57" s="371"/>
      <c r="B57" s="273"/>
      <c r="C57" s="374"/>
      <c r="D57" s="267"/>
      <c r="E57" s="374"/>
      <c r="F57" s="276"/>
      <c r="G57" s="111" t="s">
        <v>166</v>
      </c>
      <c r="H57" s="61">
        <v>583</v>
      </c>
      <c r="I57" s="112">
        <v>100.18</v>
      </c>
      <c r="J57" s="61">
        <v>179</v>
      </c>
      <c r="K57" s="112">
        <v>40.729999999999997</v>
      </c>
      <c r="L57" s="61">
        <v>163</v>
      </c>
      <c r="M57" s="112">
        <v>52.13</v>
      </c>
      <c r="N57" s="61">
        <v>301</v>
      </c>
      <c r="O57" s="112">
        <v>115.51</v>
      </c>
      <c r="P57" s="61">
        <v>42</v>
      </c>
      <c r="Q57" s="112">
        <v>14.19</v>
      </c>
      <c r="R57" s="61">
        <f t="shared" si="2"/>
        <v>1268</v>
      </c>
      <c r="S57" s="112">
        <f t="shared" si="2"/>
        <v>322.74</v>
      </c>
    </row>
    <row r="58" spans="1:19" ht="15.75" thickTop="1" x14ac:dyDescent="0.25">
      <c r="A58" s="371"/>
      <c r="B58" s="273"/>
      <c r="C58" s="374"/>
      <c r="D58" s="267"/>
      <c r="E58" s="381"/>
      <c r="F58" s="276"/>
      <c r="G58" s="79" t="s">
        <v>165</v>
      </c>
      <c r="H58" s="113">
        <v>1076</v>
      </c>
      <c r="I58" s="114">
        <v>801.96</v>
      </c>
      <c r="J58" s="113">
        <v>472</v>
      </c>
      <c r="K58" s="114">
        <v>662.39</v>
      </c>
      <c r="L58" s="113">
        <v>205</v>
      </c>
      <c r="M58" s="114">
        <v>133.19</v>
      </c>
      <c r="N58" s="113">
        <v>388</v>
      </c>
      <c r="O58" s="114">
        <v>664.95</v>
      </c>
      <c r="P58" s="113">
        <v>196</v>
      </c>
      <c r="Q58" s="114">
        <v>1072.0899999999999</v>
      </c>
      <c r="R58" s="113">
        <f t="shared" si="2"/>
        <v>2337</v>
      </c>
      <c r="S58" s="114">
        <f>SUM(S51:S57)</f>
        <v>3334.58</v>
      </c>
    </row>
    <row r="59" spans="1:19" ht="15" customHeight="1" thickBot="1" x14ac:dyDescent="0.3">
      <c r="A59" s="371"/>
      <c r="B59" s="273"/>
      <c r="C59" s="374"/>
      <c r="D59" s="267"/>
      <c r="E59" s="379" t="s">
        <v>164</v>
      </c>
      <c r="F59" s="276"/>
      <c r="G59" s="111" t="s">
        <v>163</v>
      </c>
      <c r="H59" s="61">
        <v>1297</v>
      </c>
      <c r="I59" s="112">
        <v>3659</v>
      </c>
      <c r="J59" s="61">
        <v>473</v>
      </c>
      <c r="K59" s="112">
        <v>7251.22</v>
      </c>
      <c r="L59" s="61">
        <v>784</v>
      </c>
      <c r="M59" s="112">
        <v>56858.65</v>
      </c>
      <c r="N59" s="61">
        <v>3634</v>
      </c>
      <c r="O59" s="112">
        <v>168143.24</v>
      </c>
      <c r="P59" s="61">
        <v>368</v>
      </c>
      <c r="Q59" s="112">
        <v>2875.97</v>
      </c>
      <c r="R59" s="61">
        <f t="shared" si="2"/>
        <v>6556</v>
      </c>
      <c r="S59" s="112">
        <f>+I59+K59+M59+O59+Q59</f>
        <v>238788.08</v>
      </c>
    </row>
    <row r="60" spans="1:19" ht="15.75" thickTop="1" x14ac:dyDescent="0.25">
      <c r="A60" s="371"/>
      <c r="B60" s="273"/>
      <c r="C60" s="374"/>
      <c r="D60" s="267"/>
      <c r="E60" s="381"/>
      <c r="F60" s="276"/>
      <c r="G60" s="79" t="s">
        <v>162</v>
      </c>
      <c r="H60" s="113">
        <v>1297</v>
      </c>
      <c r="I60" s="114">
        <v>3659</v>
      </c>
      <c r="J60" s="113">
        <v>473</v>
      </c>
      <c r="K60" s="114">
        <v>7251.22</v>
      </c>
      <c r="L60" s="113">
        <v>784</v>
      </c>
      <c r="M60" s="114">
        <v>56858.65</v>
      </c>
      <c r="N60" s="113">
        <v>3634</v>
      </c>
      <c r="O60" s="114">
        <v>168143.24</v>
      </c>
      <c r="P60" s="113">
        <v>368</v>
      </c>
      <c r="Q60" s="114">
        <v>2875.97</v>
      </c>
      <c r="R60" s="113">
        <f t="shared" si="2"/>
        <v>6556</v>
      </c>
      <c r="S60" s="114">
        <f>SUM(S59)</f>
        <v>238788.08</v>
      </c>
    </row>
    <row r="61" spans="1:19" ht="15" customHeight="1" x14ac:dyDescent="0.25">
      <c r="A61" s="371"/>
      <c r="B61" s="273"/>
      <c r="C61" s="374"/>
      <c r="D61" s="267"/>
      <c r="E61" s="379" t="s">
        <v>161</v>
      </c>
      <c r="F61" s="276"/>
      <c r="G61" s="111" t="s">
        <v>160</v>
      </c>
      <c r="H61" s="61">
        <v>0</v>
      </c>
      <c r="I61" s="112">
        <v>0</v>
      </c>
      <c r="J61" s="61">
        <v>0</v>
      </c>
      <c r="K61" s="112">
        <v>0</v>
      </c>
      <c r="L61" s="61">
        <v>0</v>
      </c>
      <c r="M61" s="112">
        <v>0</v>
      </c>
      <c r="N61" s="61">
        <v>0</v>
      </c>
      <c r="O61" s="112">
        <v>0</v>
      </c>
      <c r="P61" s="61">
        <v>0</v>
      </c>
      <c r="Q61" s="112">
        <v>0</v>
      </c>
      <c r="R61" s="61">
        <f t="shared" si="2"/>
        <v>0</v>
      </c>
      <c r="S61" s="112">
        <f>+I61+K61+M61+O61+Q61</f>
        <v>0</v>
      </c>
    </row>
    <row r="62" spans="1:19" x14ac:dyDescent="0.25">
      <c r="A62" s="371"/>
      <c r="B62" s="273"/>
      <c r="C62" s="374"/>
      <c r="D62" s="267"/>
      <c r="E62" s="374"/>
      <c r="F62" s="276"/>
      <c r="G62" s="111" t="s">
        <v>159</v>
      </c>
      <c r="H62" s="61">
        <v>7020</v>
      </c>
      <c r="I62" s="112">
        <v>131288.88</v>
      </c>
      <c r="J62" s="61">
        <v>221</v>
      </c>
      <c r="K62" s="112">
        <v>6436.72</v>
      </c>
      <c r="L62" s="61">
        <v>0</v>
      </c>
      <c r="M62" s="112">
        <v>0</v>
      </c>
      <c r="N62" s="61">
        <v>8</v>
      </c>
      <c r="O62" s="112">
        <v>146.35</v>
      </c>
      <c r="P62" s="61">
        <v>0</v>
      </c>
      <c r="Q62" s="112">
        <v>0</v>
      </c>
      <c r="R62" s="61">
        <f t="shared" si="2"/>
        <v>7249</v>
      </c>
      <c r="S62" s="112">
        <f>+I62+K62+M62+O62+Q62</f>
        <v>137871.95000000001</v>
      </c>
    </row>
    <row r="63" spans="1:19" ht="15.75" thickBot="1" x14ac:dyDescent="0.3">
      <c r="A63" s="371"/>
      <c r="B63" s="273"/>
      <c r="C63" s="374"/>
      <c r="D63" s="267"/>
      <c r="E63" s="374"/>
      <c r="F63" s="276"/>
      <c r="G63" s="111" t="s">
        <v>158</v>
      </c>
      <c r="H63" s="61">
        <v>19695</v>
      </c>
      <c r="I63" s="112">
        <v>50814.559999999998</v>
      </c>
      <c r="J63" s="61">
        <v>8672</v>
      </c>
      <c r="K63" s="112">
        <v>114147.02</v>
      </c>
      <c r="L63" s="61">
        <v>1947</v>
      </c>
      <c r="M63" s="112">
        <v>67248</v>
      </c>
      <c r="N63" s="61">
        <v>9258</v>
      </c>
      <c r="O63" s="112">
        <v>706839.19</v>
      </c>
      <c r="P63" s="61">
        <v>1208</v>
      </c>
      <c r="Q63" s="112">
        <v>10438.64</v>
      </c>
      <c r="R63" s="61">
        <f t="shared" si="2"/>
        <v>40780</v>
      </c>
      <c r="S63" s="112">
        <f>+I63+K63+M63+O63+Q63</f>
        <v>949487.41</v>
      </c>
    </row>
    <row r="64" spans="1:19" ht="15.75" thickTop="1" x14ac:dyDescent="0.25">
      <c r="A64" s="371"/>
      <c r="B64" s="273"/>
      <c r="C64" s="374"/>
      <c r="D64" s="267"/>
      <c r="E64" s="381"/>
      <c r="F64" s="276"/>
      <c r="G64" s="79" t="s">
        <v>157</v>
      </c>
      <c r="H64" s="113">
        <v>21744</v>
      </c>
      <c r="I64" s="114">
        <v>182103.44</v>
      </c>
      <c r="J64" s="113">
        <v>8745</v>
      </c>
      <c r="K64" s="114">
        <v>120583.74</v>
      </c>
      <c r="L64" s="113">
        <v>1947</v>
      </c>
      <c r="M64" s="114">
        <v>67248</v>
      </c>
      <c r="N64" s="113">
        <v>9261</v>
      </c>
      <c r="O64" s="114">
        <v>706985.54</v>
      </c>
      <c r="P64" s="113">
        <v>1208</v>
      </c>
      <c r="Q64" s="114">
        <v>10438.64</v>
      </c>
      <c r="R64" s="113">
        <f t="shared" si="2"/>
        <v>42905</v>
      </c>
      <c r="S64" s="114">
        <f>SUM(S61:S63)</f>
        <v>1087359.3600000001</v>
      </c>
    </row>
    <row r="65" spans="1:19" ht="15.75" thickBot="1" x14ac:dyDescent="0.3">
      <c r="A65" s="371"/>
      <c r="B65" s="273"/>
      <c r="C65" s="374"/>
      <c r="D65" s="267"/>
      <c r="E65" s="379" t="s">
        <v>156</v>
      </c>
      <c r="F65" s="276"/>
      <c r="G65" s="111" t="s">
        <v>155</v>
      </c>
      <c r="H65" s="61">
        <v>24014</v>
      </c>
      <c r="I65" s="112">
        <v>42046.22</v>
      </c>
      <c r="J65" s="61">
        <v>6452</v>
      </c>
      <c r="K65" s="112">
        <v>9866.17</v>
      </c>
      <c r="L65" s="61">
        <v>1616</v>
      </c>
      <c r="M65" s="112">
        <v>12121.92</v>
      </c>
      <c r="N65" s="61">
        <v>1843</v>
      </c>
      <c r="O65" s="112">
        <v>21509.86</v>
      </c>
      <c r="P65" s="61">
        <v>525</v>
      </c>
      <c r="Q65" s="112">
        <v>429.34</v>
      </c>
      <c r="R65" s="61">
        <f t="shared" si="2"/>
        <v>34450</v>
      </c>
      <c r="S65" s="112">
        <f>+I65+K65+M65+O65+Q65</f>
        <v>85973.51</v>
      </c>
    </row>
    <row r="66" spans="1:19" ht="16.5" thickTop="1" thickBot="1" x14ac:dyDescent="0.3">
      <c r="A66" s="371"/>
      <c r="B66" s="273"/>
      <c r="C66" s="374"/>
      <c r="D66" s="267"/>
      <c r="E66" s="374"/>
      <c r="F66" s="276"/>
      <c r="G66" s="79" t="s">
        <v>154</v>
      </c>
      <c r="H66" s="115">
        <v>24014</v>
      </c>
      <c r="I66" s="114">
        <v>42046.22</v>
      </c>
      <c r="J66" s="115">
        <v>6452</v>
      </c>
      <c r="K66" s="114">
        <v>9866.17</v>
      </c>
      <c r="L66" s="115">
        <v>1616</v>
      </c>
      <c r="M66" s="114">
        <v>12121.92</v>
      </c>
      <c r="N66" s="115">
        <v>1843</v>
      </c>
      <c r="O66" s="114">
        <v>21509.86</v>
      </c>
      <c r="P66" s="115">
        <v>525</v>
      </c>
      <c r="Q66" s="114">
        <v>429.34</v>
      </c>
      <c r="R66" s="115">
        <f t="shared" si="2"/>
        <v>34450</v>
      </c>
      <c r="S66" s="114">
        <f>SUM(S65)</f>
        <v>85973.51</v>
      </c>
    </row>
    <row r="67" spans="1:19" ht="15.75" thickTop="1" x14ac:dyDescent="0.25">
      <c r="A67" s="371" t="s">
        <v>99</v>
      </c>
      <c r="B67" s="273"/>
      <c r="C67" s="374" t="s">
        <v>177</v>
      </c>
      <c r="D67" s="267"/>
      <c r="E67" s="379" t="s">
        <v>150</v>
      </c>
      <c r="F67" s="276"/>
      <c r="G67" s="111" t="s">
        <v>153</v>
      </c>
      <c r="H67" s="61">
        <v>0</v>
      </c>
      <c r="I67" s="112">
        <v>0</v>
      </c>
      <c r="J67" s="61">
        <v>0</v>
      </c>
      <c r="K67" s="112">
        <v>0</v>
      </c>
      <c r="L67" s="61">
        <v>0</v>
      </c>
      <c r="M67" s="112">
        <v>0</v>
      </c>
      <c r="N67" s="61">
        <v>0</v>
      </c>
      <c r="O67" s="112">
        <v>0</v>
      </c>
      <c r="P67" s="61">
        <v>0</v>
      </c>
      <c r="Q67" s="112">
        <v>0</v>
      </c>
      <c r="R67" s="61">
        <f t="shared" si="2"/>
        <v>0</v>
      </c>
      <c r="S67" s="112">
        <f t="shared" si="2"/>
        <v>0</v>
      </c>
    </row>
    <row r="68" spans="1:19" x14ac:dyDescent="0.25">
      <c r="A68" s="371"/>
      <c r="B68" s="273"/>
      <c r="C68" s="374"/>
      <c r="D68" s="267"/>
      <c r="E68" s="374"/>
      <c r="F68" s="276"/>
      <c r="G68" s="111" t="s">
        <v>494</v>
      </c>
      <c r="H68" s="61">
        <v>1</v>
      </c>
      <c r="I68" s="112">
        <v>0.34</v>
      </c>
      <c r="J68" s="61">
        <v>0</v>
      </c>
      <c r="K68" s="112">
        <v>0</v>
      </c>
      <c r="L68" s="61">
        <v>0</v>
      </c>
      <c r="M68" s="112">
        <v>0</v>
      </c>
      <c r="N68" s="61">
        <v>0</v>
      </c>
      <c r="O68" s="112">
        <v>0</v>
      </c>
      <c r="P68" s="61">
        <v>0</v>
      </c>
      <c r="Q68" s="112">
        <v>0</v>
      </c>
      <c r="R68" s="61">
        <f t="shared" si="2"/>
        <v>1</v>
      </c>
      <c r="S68" s="112">
        <f t="shared" si="2"/>
        <v>0.34</v>
      </c>
    </row>
    <row r="69" spans="1:19" x14ac:dyDescent="0.25">
      <c r="A69" s="371"/>
      <c r="B69" s="273"/>
      <c r="C69" s="374"/>
      <c r="D69" s="267"/>
      <c r="E69" s="374"/>
      <c r="F69" s="276"/>
      <c r="G69" s="111" t="s">
        <v>152</v>
      </c>
      <c r="H69" s="61">
        <v>4</v>
      </c>
      <c r="I69" s="112">
        <v>10.8</v>
      </c>
      <c r="J69" s="61">
        <v>0</v>
      </c>
      <c r="K69" s="112">
        <v>0</v>
      </c>
      <c r="L69" s="61">
        <v>0</v>
      </c>
      <c r="M69" s="112">
        <v>0</v>
      </c>
      <c r="N69" s="61">
        <v>0</v>
      </c>
      <c r="O69" s="112">
        <v>0</v>
      </c>
      <c r="P69" s="61">
        <v>0</v>
      </c>
      <c r="Q69" s="112">
        <v>0</v>
      </c>
      <c r="R69" s="61">
        <f t="shared" si="2"/>
        <v>4</v>
      </c>
      <c r="S69" s="112">
        <f t="shared" si="2"/>
        <v>10.8</v>
      </c>
    </row>
    <row r="70" spans="1:19" x14ac:dyDescent="0.25">
      <c r="A70" s="371"/>
      <c r="B70" s="273"/>
      <c r="C70" s="374"/>
      <c r="D70" s="267"/>
      <c r="E70" s="374"/>
      <c r="F70" s="276"/>
      <c r="G70" s="111" t="s">
        <v>495</v>
      </c>
      <c r="H70" s="61">
        <v>1</v>
      </c>
      <c r="I70" s="112">
        <v>0.78</v>
      </c>
      <c r="J70" s="61">
        <v>0</v>
      </c>
      <c r="K70" s="112">
        <v>0</v>
      </c>
      <c r="L70" s="61">
        <v>0</v>
      </c>
      <c r="M70" s="112">
        <v>0</v>
      </c>
      <c r="N70" s="61">
        <v>0</v>
      </c>
      <c r="O70" s="112">
        <v>0</v>
      </c>
      <c r="P70" s="61">
        <v>0</v>
      </c>
      <c r="Q70" s="112">
        <v>0</v>
      </c>
      <c r="R70" s="61">
        <f t="shared" si="2"/>
        <v>1</v>
      </c>
      <c r="S70" s="112">
        <f t="shared" si="2"/>
        <v>0.78</v>
      </c>
    </row>
    <row r="71" spans="1:19" x14ac:dyDescent="0.25">
      <c r="A71" s="371"/>
      <c r="B71" s="273"/>
      <c r="C71" s="374"/>
      <c r="D71" s="267"/>
      <c r="E71" s="374"/>
      <c r="F71" s="276"/>
      <c r="G71" s="111" t="s">
        <v>434</v>
      </c>
      <c r="H71" s="61">
        <v>0</v>
      </c>
      <c r="I71" s="112">
        <v>0</v>
      </c>
      <c r="J71" s="61">
        <v>0</v>
      </c>
      <c r="K71" s="112">
        <v>0</v>
      </c>
      <c r="L71" s="61">
        <v>0</v>
      </c>
      <c r="M71" s="112">
        <v>0</v>
      </c>
      <c r="N71" s="61">
        <v>0</v>
      </c>
      <c r="O71" s="112">
        <v>0</v>
      </c>
      <c r="P71" s="61">
        <v>0</v>
      </c>
      <c r="Q71" s="112">
        <v>0</v>
      </c>
      <c r="R71" s="61">
        <f t="shared" si="2"/>
        <v>0</v>
      </c>
      <c r="S71" s="112">
        <f t="shared" si="2"/>
        <v>0</v>
      </c>
    </row>
    <row r="72" spans="1:19" x14ac:dyDescent="0.25">
      <c r="A72" s="371"/>
      <c r="B72" s="273"/>
      <c r="C72" s="374"/>
      <c r="D72" s="267"/>
      <c r="E72" s="374"/>
      <c r="F72" s="276"/>
      <c r="G72" s="111" t="s">
        <v>151</v>
      </c>
      <c r="H72" s="61">
        <v>46</v>
      </c>
      <c r="I72" s="112">
        <v>19.86</v>
      </c>
      <c r="J72" s="61">
        <v>38</v>
      </c>
      <c r="K72" s="112">
        <v>44.82</v>
      </c>
      <c r="L72" s="61">
        <v>12</v>
      </c>
      <c r="M72" s="112">
        <v>17.100000000000001</v>
      </c>
      <c r="N72" s="61">
        <v>13</v>
      </c>
      <c r="O72" s="112">
        <v>31.35</v>
      </c>
      <c r="P72" s="61">
        <v>4</v>
      </c>
      <c r="Q72" s="112">
        <v>0.3</v>
      </c>
      <c r="R72" s="61">
        <f t="shared" si="2"/>
        <v>113</v>
      </c>
      <c r="S72" s="112">
        <f t="shared" si="2"/>
        <v>113.42999999999999</v>
      </c>
    </row>
    <row r="73" spans="1:19" ht="15.75" thickBot="1" x14ac:dyDescent="0.3">
      <c r="A73" s="371"/>
      <c r="B73" s="273"/>
      <c r="C73" s="374"/>
      <c r="D73" s="267"/>
      <c r="E73" s="374"/>
      <c r="F73" s="276"/>
      <c r="G73" s="111" t="s">
        <v>150</v>
      </c>
      <c r="H73" s="61">
        <v>173</v>
      </c>
      <c r="I73" s="112">
        <v>67.39</v>
      </c>
      <c r="J73" s="61">
        <v>75</v>
      </c>
      <c r="K73" s="112">
        <v>30.91</v>
      </c>
      <c r="L73" s="61">
        <v>29</v>
      </c>
      <c r="M73" s="112">
        <v>33.79</v>
      </c>
      <c r="N73" s="61">
        <v>96</v>
      </c>
      <c r="O73" s="112">
        <v>527.22</v>
      </c>
      <c r="P73" s="61">
        <v>13</v>
      </c>
      <c r="Q73" s="112">
        <v>13.91</v>
      </c>
      <c r="R73" s="61">
        <f t="shared" si="2"/>
        <v>386</v>
      </c>
      <c r="S73" s="112">
        <f t="shared" si="2"/>
        <v>673.22</v>
      </c>
    </row>
    <row r="74" spans="1:19" ht="16.5" thickTop="1" thickBot="1" x14ac:dyDescent="0.3">
      <c r="A74" s="371"/>
      <c r="B74" s="273"/>
      <c r="C74" s="374"/>
      <c r="D74" s="267"/>
      <c r="E74" s="376"/>
      <c r="F74" s="276"/>
      <c r="G74" s="79" t="s">
        <v>149</v>
      </c>
      <c r="H74" s="113">
        <v>224</v>
      </c>
      <c r="I74" s="114">
        <v>99.17</v>
      </c>
      <c r="J74" s="113">
        <v>113</v>
      </c>
      <c r="K74" s="114">
        <v>75.73</v>
      </c>
      <c r="L74" s="113">
        <v>38</v>
      </c>
      <c r="M74" s="114">
        <v>50.89</v>
      </c>
      <c r="N74" s="113">
        <v>108</v>
      </c>
      <c r="O74" s="114">
        <v>558.57000000000005</v>
      </c>
      <c r="P74" s="113">
        <v>17</v>
      </c>
      <c r="Q74" s="114">
        <v>14.21</v>
      </c>
      <c r="R74" s="113">
        <f t="shared" si="2"/>
        <v>500</v>
      </c>
      <c r="S74" s="114">
        <f>SUM(S67:S73)</f>
        <v>798.57</v>
      </c>
    </row>
    <row r="75" spans="1:19" ht="16.5" thickTop="1" thickBot="1" x14ac:dyDescent="0.3">
      <c r="A75" s="371"/>
      <c r="B75" s="273"/>
      <c r="C75" s="374"/>
      <c r="D75" s="267"/>
      <c r="E75" s="309"/>
      <c r="F75" s="276"/>
      <c r="G75" s="298" t="s">
        <v>558</v>
      </c>
      <c r="H75" s="113">
        <v>0</v>
      </c>
      <c r="I75" s="114">
        <v>0</v>
      </c>
      <c r="J75" s="113">
        <v>0</v>
      </c>
      <c r="K75" s="114">
        <v>0</v>
      </c>
      <c r="L75" s="113">
        <v>0</v>
      </c>
      <c r="M75" s="114">
        <v>0</v>
      </c>
      <c r="N75" s="113">
        <v>0</v>
      </c>
      <c r="O75" s="114">
        <v>0</v>
      </c>
      <c r="P75" s="113">
        <v>0</v>
      </c>
      <c r="Q75" s="114">
        <v>0</v>
      </c>
      <c r="R75" s="113">
        <f t="shared" si="2"/>
        <v>0</v>
      </c>
      <c r="S75" s="114">
        <f t="shared" si="2"/>
        <v>0</v>
      </c>
    </row>
    <row r="76" spans="1:19" ht="16.5" thickTop="1" thickBot="1" x14ac:dyDescent="0.3">
      <c r="A76" s="371"/>
      <c r="B76" s="273"/>
      <c r="C76" s="374"/>
      <c r="D76" s="267"/>
      <c r="E76" s="309"/>
      <c r="F76" s="276"/>
      <c r="G76" s="298" t="s">
        <v>559</v>
      </c>
      <c r="H76" s="113">
        <v>0</v>
      </c>
      <c r="I76" s="114">
        <v>0</v>
      </c>
      <c r="J76" s="113">
        <v>0</v>
      </c>
      <c r="K76" s="114">
        <v>0</v>
      </c>
      <c r="L76" s="113">
        <v>0</v>
      </c>
      <c r="M76" s="114">
        <v>0</v>
      </c>
      <c r="N76" s="113">
        <v>0</v>
      </c>
      <c r="O76" s="114">
        <v>0</v>
      </c>
      <c r="P76" s="113">
        <v>0</v>
      </c>
      <c r="Q76" s="114">
        <v>0</v>
      </c>
      <c r="R76" s="113">
        <f t="shared" si="2"/>
        <v>0</v>
      </c>
      <c r="S76" s="114">
        <f t="shared" si="2"/>
        <v>0</v>
      </c>
    </row>
    <row r="77" spans="1:19" ht="16.5" thickTop="1" thickBot="1" x14ac:dyDescent="0.3">
      <c r="A77" s="371"/>
      <c r="B77" s="273"/>
      <c r="C77" s="374"/>
      <c r="D77" s="267"/>
      <c r="E77" s="309"/>
      <c r="F77" s="276"/>
      <c r="G77" s="298" t="s">
        <v>560</v>
      </c>
      <c r="H77" s="113">
        <v>0</v>
      </c>
      <c r="I77" s="114">
        <v>0</v>
      </c>
      <c r="J77" s="113">
        <v>0</v>
      </c>
      <c r="K77" s="114">
        <v>0</v>
      </c>
      <c r="L77" s="113">
        <v>0</v>
      </c>
      <c r="M77" s="114">
        <v>0</v>
      </c>
      <c r="N77" s="113">
        <v>0</v>
      </c>
      <c r="O77" s="114">
        <v>0</v>
      </c>
      <c r="P77" s="113">
        <v>0</v>
      </c>
      <c r="Q77" s="114">
        <v>0</v>
      </c>
      <c r="R77" s="113">
        <f t="shared" si="2"/>
        <v>0</v>
      </c>
      <c r="S77" s="114">
        <f t="shared" si="2"/>
        <v>0</v>
      </c>
    </row>
    <row r="78" spans="1:19" ht="16.5" thickTop="1" thickBot="1" x14ac:dyDescent="0.3">
      <c r="A78" s="371"/>
      <c r="B78" s="273"/>
      <c r="C78" s="381"/>
      <c r="D78" s="267"/>
      <c r="E78" s="380" t="s">
        <v>148</v>
      </c>
      <c r="F78" s="380"/>
      <c r="G78" s="380"/>
      <c r="H78" s="116">
        <v>42357</v>
      </c>
      <c r="I78" s="117">
        <v>335946.67</v>
      </c>
      <c r="J78" s="116">
        <v>15780</v>
      </c>
      <c r="K78" s="117">
        <v>173535.2</v>
      </c>
      <c r="L78" s="116">
        <v>4932</v>
      </c>
      <c r="M78" s="117">
        <v>161242.64000000001</v>
      </c>
      <c r="N78" s="116">
        <v>15263</v>
      </c>
      <c r="O78" s="117">
        <v>1092741.5</v>
      </c>
      <c r="P78" s="116">
        <v>2532</v>
      </c>
      <c r="Q78" s="117">
        <v>34229.49</v>
      </c>
      <c r="R78" s="116">
        <f t="shared" si="2"/>
        <v>80864</v>
      </c>
      <c r="S78" s="117">
        <f>+S74+S66+S64+S60+S58+S50+S48+S46+S32+S19+S10+S75+S76+S77</f>
        <v>1797695.5000000002</v>
      </c>
    </row>
    <row r="79" spans="1:19" ht="15" customHeight="1" thickTop="1" x14ac:dyDescent="0.25">
      <c r="A79" s="371"/>
      <c r="B79" s="267"/>
      <c r="C79" s="379" t="s">
        <v>98</v>
      </c>
      <c r="D79" s="267"/>
      <c r="E79" s="373" t="s">
        <v>147</v>
      </c>
      <c r="F79" s="276"/>
      <c r="G79" s="111" t="s">
        <v>24</v>
      </c>
      <c r="H79" s="61">
        <v>0</v>
      </c>
      <c r="I79" s="112">
        <v>0</v>
      </c>
      <c r="J79" s="61">
        <v>627</v>
      </c>
      <c r="K79" s="112">
        <v>5775.42</v>
      </c>
      <c r="L79" s="61">
        <v>221</v>
      </c>
      <c r="M79" s="112">
        <v>14234.35</v>
      </c>
      <c r="N79" s="61">
        <v>241</v>
      </c>
      <c r="O79" s="112">
        <v>8075.07</v>
      </c>
      <c r="P79" s="61">
        <v>2</v>
      </c>
      <c r="Q79" s="112">
        <v>201.82</v>
      </c>
      <c r="R79" s="61">
        <f t="shared" si="2"/>
        <v>1091</v>
      </c>
      <c r="S79" s="112">
        <f t="shared" si="2"/>
        <v>28286.66</v>
      </c>
    </row>
    <row r="80" spans="1:19" x14ac:dyDescent="0.25">
      <c r="A80" s="371"/>
      <c r="B80" s="267"/>
      <c r="C80" s="374"/>
      <c r="D80" s="267"/>
      <c r="E80" s="374"/>
      <c r="F80" s="276"/>
      <c r="G80" s="111" t="s">
        <v>146</v>
      </c>
      <c r="H80" s="61">
        <v>5984</v>
      </c>
      <c r="I80" s="112">
        <v>10425.15</v>
      </c>
      <c r="J80" s="61">
        <v>3829</v>
      </c>
      <c r="K80" s="112">
        <v>7949.06</v>
      </c>
      <c r="L80" s="61">
        <v>688</v>
      </c>
      <c r="M80" s="112">
        <v>3109.46</v>
      </c>
      <c r="N80" s="61">
        <v>2186</v>
      </c>
      <c r="O80" s="112">
        <v>35718.79</v>
      </c>
      <c r="P80" s="61">
        <v>189</v>
      </c>
      <c r="Q80" s="112">
        <v>710.09</v>
      </c>
      <c r="R80" s="61">
        <f t="shared" si="2"/>
        <v>12876</v>
      </c>
      <c r="S80" s="112">
        <f t="shared" si="2"/>
        <v>57912.549999999996</v>
      </c>
    </row>
    <row r="81" spans="1:19" x14ac:dyDescent="0.25">
      <c r="A81" s="371"/>
      <c r="B81" s="267"/>
      <c r="C81" s="374"/>
      <c r="D81" s="267"/>
      <c r="E81" s="374"/>
      <c r="F81" s="276"/>
      <c r="G81" s="111" t="s">
        <v>145</v>
      </c>
      <c r="H81" s="61">
        <v>5676</v>
      </c>
      <c r="I81" s="112">
        <v>7127.51</v>
      </c>
      <c r="J81" s="61">
        <v>1958</v>
      </c>
      <c r="K81" s="112">
        <v>4567.96</v>
      </c>
      <c r="L81" s="61">
        <v>7</v>
      </c>
      <c r="M81" s="112">
        <v>37.5</v>
      </c>
      <c r="N81" s="61">
        <v>17</v>
      </c>
      <c r="O81" s="112">
        <v>106.1</v>
      </c>
      <c r="P81" s="61">
        <v>1</v>
      </c>
      <c r="Q81" s="112">
        <v>0.62</v>
      </c>
      <c r="R81" s="61">
        <f t="shared" si="2"/>
        <v>7659</v>
      </c>
      <c r="S81" s="112">
        <f t="shared" si="2"/>
        <v>11839.690000000002</v>
      </c>
    </row>
    <row r="82" spans="1:19" x14ac:dyDescent="0.25">
      <c r="A82" s="371"/>
      <c r="B82" s="267"/>
      <c r="C82" s="374"/>
      <c r="D82" s="267"/>
      <c r="E82" s="374"/>
      <c r="F82" s="276"/>
      <c r="G82" s="111" t="s">
        <v>144</v>
      </c>
      <c r="H82" s="61">
        <v>200</v>
      </c>
      <c r="I82" s="112">
        <v>138.91</v>
      </c>
      <c r="J82" s="61">
        <v>36</v>
      </c>
      <c r="K82" s="112">
        <v>62.46</v>
      </c>
      <c r="L82" s="61">
        <v>273</v>
      </c>
      <c r="M82" s="112">
        <v>1854.45</v>
      </c>
      <c r="N82" s="61">
        <v>1045</v>
      </c>
      <c r="O82" s="112">
        <v>17708.52</v>
      </c>
      <c r="P82" s="61">
        <v>85</v>
      </c>
      <c r="Q82" s="112">
        <v>268.29000000000002</v>
      </c>
      <c r="R82" s="61">
        <f t="shared" si="2"/>
        <v>1639</v>
      </c>
      <c r="S82" s="112">
        <f t="shared" si="2"/>
        <v>20032.63</v>
      </c>
    </row>
    <row r="83" spans="1:19" x14ac:dyDescent="0.25">
      <c r="A83" s="371"/>
      <c r="B83" s="267"/>
      <c r="C83" s="374"/>
      <c r="D83" s="267"/>
      <c r="E83" s="374"/>
      <c r="F83" s="276"/>
      <c r="G83" s="111" t="s">
        <v>143</v>
      </c>
      <c r="H83" s="61">
        <v>19485</v>
      </c>
      <c r="I83" s="112">
        <v>34980.6</v>
      </c>
      <c r="J83" s="61">
        <v>8918</v>
      </c>
      <c r="K83" s="112">
        <v>20650.349999999999</v>
      </c>
      <c r="L83" s="61">
        <v>1032</v>
      </c>
      <c r="M83" s="112">
        <v>22387.13</v>
      </c>
      <c r="N83" s="61">
        <v>465</v>
      </c>
      <c r="O83" s="112">
        <v>14487.98</v>
      </c>
      <c r="P83" s="61">
        <v>72</v>
      </c>
      <c r="Q83" s="112">
        <v>43.31</v>
      </c>
      <c r="R83" s="61">
        <f t="shared" si="2"/>
        <v>29972</v>
      </c>
      <c r="S83" s="112">
        <f t="shared" si="2"/>
        <v>92549.37</v>
      </c>
    </row>
    <row r="84" spans="1:19" x14ac:dyDescent="0.25">
      <c r="A84" s="371"/>
      <c r="B84" s="267"/>
      <c r="C84" s="374"/>
      <c r="D84" s="267"/>
      <c r="E84" s="374"/>
      <c r="F84" s="276"/>
      <c r="G84" s="111" t="s">
        <v>142</v>
      </c>
      <c r="H84" s="61">
        <v>816</v>
      </c>
      <c r="I84" s="112">
        <v>1050.52</v>
      </c>
      <c r="J84" s="61">
        <v>976</v>
      </c>
      <c r="K84" s="112">
        <v>1898.82</v>
      </c>
      <c r="L84" s="61">
        <v>96</v>
      </c>
      <c r="M84" s="112">
        <v>992.83</v>
      </c>
      <c r="N84" s="61">
        <v>364</v>
      </c>
      <c r="O84" s="112">
        <v>3810.64</v>
      </c>
      <c r="P84" s="61">
        <v>4</v>
      </c>
      <c r="Q84" s="112">
        <v>1.6</v>
      </c>
      <c r="R84" s="61">
        <f t="shared" si="2"/>
        <v>2256</v>
      </c>
      <c r="S84" s="112">
        <f t="shared" si="2"/>
        <v>7754.41</v>
      </c>
    </row>
    <row r="85" spans="1:19" x14ac:dyDescent="0.25">
      <c r="A85" s="371"/>
      <c r="B85" s="267"/>
      <c r="C85" s="374"/>
      <c r="D85" s="267"/>
      <c r="E85" s="374"/>
      <c r="F85" s="276"/>
      <c r="G85" s="111" t="s">
        <v>141</v>
      </c>
      <c r="H85" s="61">
        <v>1850</v>
      </c>
      <c r="I85" s="112">
        <v>2072.69</v>
      </c>
      <c r="J85" s="61">
        <v>589</v>
      </c>
      <c r="K85" s="112">
        <v>688.59</v>
      </c>
      <c r="L85" s="61">
        <v>386</v>
      </c>
      <c r="M85" s="112">
        <v>2911.35</v>
      </c>
      <c r="N85" s="61">
        <v>976</v>
      </c>
      <c r="O85" s="112">
        <v>18396.5</v>
      </c>
      <c r="P85" s="61">
        <v>100</v>
      </c>
      <c r="Q85" s="112">
        <v>382.61</v>
      </c>
      <c r="R85" s="61">
        <f t="shared" si="2"/>
        <v>3901</v>
      </c>
      <c r="S85" s="112">
        <f t="shared" si="2"/>
        <v>24451.74</v>
      </c>
    </row>
    <row r="86" spans="1:19" x14ac:dyDescent="0.25">
      <c r="A86" s="371"/>
      <c r="B86" s="267"/>
      <c r="C86" s="374"/>
      <c r="D86" s="267"/>
      <c r="E86" s="374"/>
      <c r="F86" s="276"/>
      <c r="G86" s="111" t="s">
        <v>561</v>
      </c>
      <c r="H86" s="61">
        <v>2</v>
      </c>
      <c r="I86" s="112">
        <v>0.55000000000000004</v>
      </c>
      <c r="J86" s="61">
        <v>0</v>
      </c>
      <c r="K86" s="112">
        <v>0</v>
      </c>
      <c r="L86" s="61">
        <v>0</v>
      </c>
      <c r="M86" s="112">
        <v>0</v>
      </c>
      <c r="N86" s="61">
        <v>0</v>
      </c>
      <c r="O86" s="112">
        <v>0</v>
      </c>
      <c r="P86" s="61">
        <v>0</v>
      </c>
      <c r="Q86" s="112">
        <v>0</v>
      </c>
      <c r="R86" s="61">
        <f t="shared" si="2"/>
        <v>2</v>
      </c>
      <c r="S86" s="112">
        <f t="shared" si="2"/>
        <v>0.55000000000000004</v>
      </c>
    </row>
    <row r="87" spans="1:19" x14ac:dyDescent="0.25">
      <c r="A87" s="371"/>
      <c r="B87" s="267"/>
      <c r="C87" s="374"/>
      <c r="D87" s="267"/>
      <c r="E87" s="374"/>
      <c r="F87" s="276"/>
      <c r="G87" s="111" t="s">
        <v>140</v>
      </c>
      <c r="H87" s="61">
        <v>202</v>
      </c>
      <c r="I87" s="112">
        <v>358.98</v>
      </c>
      <c r="J87" s="61">
        <v>109</v>
      </c>
      <c r="K87" s="112">
        <v>656.11</v>
      </c>
      <c r="L87" s="61">
        <v>65</v>
      </c>
      <c r="M87" s="112">
        <v>366.94</v>
      </c>
      <c r="N87" s="61">
        <v>777</v>
      </c>
      <c r="O87" s="112">
        <v>14657.13</v>
      </c>
      <c r="P87" s="61">
        <v>16</v>
      </c>
      <c r="Q87" s="112">
        <v>86.95</v>
      </c>
      <c r="R87" s="61">
        <f t="shared" si="2"/>
        <v>1169</v>
      </c>
      <c r="S87" s="112">
        <f t="shared" si="2"/>
        <v>16126.11</v>
      </c>
    </row>
    <row r="88" spans="1:19" ht="15.75" thickBot="1" x14ac:dyDescent="0.3">
      <c r="A88" s="371"/>
      <c r="B88" s="267"/>
      <c r="C88" s="374"/>
      <c r="D88" s="267"/>
      <c r="E88" s="374"/>
      <c r="F88" s="276"/>
      <c r="G88" s="111" t="s">
        <v>139</v>
      </c>
      <c r="H88" s="61">
        <v>349</v>
      </c>
      <c r="I88" s="112">
        <v>262.85000000000002</v>
      </c>
      <c r="J88" s="61">
        <v>143</v>
      </c>
      <c r="K88" s="112">
        <v>191.24</v>
      </c>
      <c r="L88" s="61">
        <v>8</v>
      </c>
      <c r="M88" s="112">
        <v>59.57</v>
      </c>
      <c r="N88" s="61">
        <v>8</v>
      </c>
      <c r="O88" s="112">
        <v>45</v>
      </c>
      <c r="P88" s="61">
        <v>91</v>
      </c>
      <c r="Q88" s="112">
        <v>135.22999999999999</v>
      </c>
      <c r="R88" s="61">
        <f t="shared" si="2"/>
        <v>599</v>
      </c>
      <c r="S88" s="112">
        <f t="shared" si="2"/>
        <v>693.8900000000001</v>
      </c>
    </row>
    <row r="89" spans="1:19" ht="15.75" thickTop="1" x14ac:dyDescent="0.25">
      <c r="A89" s="371"/>
      <c r="B89" s="267"/>
      <c r="C89" s="374"/>
      <c r="D89" s="267"/>
      <c r="E89" s="381"/>
      <c r="F89" s="276"/>
      <c r="G89" s="79" t="s">
        <v>138</v>
      </c>
      <c r="H89" s="113">
        <v>25771</v>
      </c>
      <c r="I89" s="114">
        <v>56417.760000000002</v>
      </c>
      <c r="J89" s="113">
        <v>11793</v>
      </c>
      <c r="K89" s="114">
        <v>42440.01</v>
      </c>
      <c r="L89" s="113">
        <v>2073</v>
      </c>
      <c r="M89" s="114">
        <v>45953.58</v>
      </c>
      <c r="N89" s="113">
        <v>4174</v>
      </c>
      <c r="O89" s="114">
        <v>113005.73</v>
      </c>
      <c r="P89" s="113">
        <v>437</v>
      </c>
      <c r="Q89" s="114">
        <v>1830.52</v>
      </c>
      <c r="R89" s="113">
        <f t="shared" si="2"/>
        <v>44248</v>
      </c>
      <c r="S89" s="114">
        <f>SUM(S79:S88)</f>
        <v>259647.59999999998</v>
      </c>
    </row>
    <row r="90" spans="1:19" ht="15.75" thickBot="1" x14ac:dyDescent="0.3">
      <c r="A90" s="371"/>
      <c r="B90" s="267"/>
      <c r="C90" s="374"/>
      <c r="D90" s="267"/>
      <c r="E90" s="379" t="s">
        <v>137</v>
      </c>
      <c r="F90" s="276"/>
      <c r="G90" s="111" t="s">
        <v>136</v>
      </c>
      <c r="H90" s="61">
        <v>127</v>
      </c>
      <c r="I90" s="112">
        <v>57.4</v>
      </c>
      <c r="J90" s="61">
        <v>42</v>
      </c>
      <c r="K90" s="112">
        <v>37.94</v>
      </c>
      <c r="L90" s="61">
        <v>12</v>
      </c>
      <c r="M90" s="112">
        <v>39.69</v>
      </c>
      <c r="N90" s="61">
        <v>11</v>
      </c>
      <c r="O90" s="112">
        <v>172.11</v>
      </c>
      <c r="P90" s="61">
        <v>6</v>
      </c>
      <c r="Q90" s="112">
        <v>19.760000000000002</v>
      </c>
      <c r="R90" s="61">
        <f t="shared" ref="R90:S122" si="3">+H90+J90+L90+N90+P90</f>
        <v>198</v>
      </c>
      <c r="S90" s="112">
        <f>+I90+K90+M90+O90+Q90</f>
        <v>326.89999999999998</v>
      </c>
    </row>
    <row r="91" spans="1:19" ht="15.75" thickTop="1" x14ac:dyDescent="0.25">
      <c r="A91" s="371"/>
      <c r="B91" s="267"/>
      <c r="C91" s="374"/>
      <c r="D91" s="267"/>
      <c r="E91" s="381"/>
      <c r="F91" s="276"/>
      <c r="G91" s="79" t="s">
        <v>135</v>
      </c>
      <c r="H91" s="113">
        <v>127</v>
      </c>
      <c r="I91" s="114">
        <v>57.4</v>
      </c>
      <c r="J91" s="113">
        <v>42</v>
      </c>
      <c r="K91" s="114">
        <v>37.94</v>
      </c>
      <c r="L91" s="113">
        <v>12</v>
      </c>
      <c r="M91" s="114">
        <v>39.69</v>
      </c>
      <c r="N91" s="113">
        <v>11</v>
      </c>
      <c r="O91" s="114">
        <v>172.11</v>
      </c>
      <c r="P91" s="113">
        <v>6</v>
      </c>
      <c r="Q91" s="114">
        <v>19.760000000000002</v>
      </c>
      <c r="R91" s="113">
        <f t="shared" si="3"/>
        <v>198</v>
      </c>
      <c r="S91" s="114">
        <f>SUM(S90)</f>
        <v>326.89999999999998</v>
      </c>
    </row>
    <row r="92" spans="1:19" ht="15" customHeight="1" x14ac:dyDescent="0.25">
      <c r="A92" s="371"/>
      <c r="B92" s="267"/>
      <c r="C92" s="374"/>
      <c r="D92" s="267"/>
      <c r="E92" s="379" t="s">
        <v>134</v>
      </c>
      <c r="F92" s="276"/>
      <c r="G92" s="111" t="s">
        <v>133</v>
      </c>
      <c r="H92" s="61">
        <v>1512</v>
      </c>
      <c r="I92" s="112">
        <v>1557.38</v>
      </c>
      <c r="J92" s="61">
        <v>607</v>
      </c>
      <c r="K92" s="112">
        <v>1431.21</v>
      </c>
      <c r="L92" s="61">
        <v>494</v>
      </c>
      <c r="M92" s="112">
        <v>5086.3</v>
      </c>
      <c r="N92" s="61">
        <v>560</v>
      </c>
      <c r="O92" s="112">
        <v>9474.32</v>
      </c>
      <c r="P92" s="61">
        <v>9</v>
      </c>
      <c r="Q92" s="112">
        <v>45.74</v>
      </c>
      <c r="R92" s="61">
        <f t="shared" si="3"/>
        <v>3182</v>
      </c>
      <c r="S92" s="112">
        <f t="shared" si="3"/>
        <v>17594.95</v>
      </c>
    </row>
    <row r="93" spans="1:19" ht="15" customHeight="1" x14ac:dyDescent="0.25">
      <c r="A93" s="371"/>
      <c r="B93" s="267"/>
      <c r="C93" s="374"/>
      <c r="D93" s="267"/>
      <c r="E93" s="374"/>
      <c r="F93" s="276"/>
      <c r="G93" s="111" t="s">
        <v>496</v>
      </c>
      <c r="H93" s="61">
        <v>1</v>
      </c>
      <c r="I93" s="112">
        <v>0.84</v>
      </c>
      <c r="J93" s="61">
        <v>0</v>
      </c>
      <c r="K93" s="112">
        <v>0</v>
      </c>
      <c r="L93" s="61">
        <v>0</v>
      </c>
      <c r="M93" s="112">
        <v>0</v>
      </c>
      <c r="N93" s="61">
        <v>0</v>
      </c>
      <c r="O93" s="112">
        <v>0</v>
      </c>
      <c r="P93" s="61">
        <v>0</v>
      </c>
      <c r="Q93" s="112">
        <v>0</v>
      </c>
      <c r="R93" s="61">
        <f t="shared" si="3"/>
        <v>1</v>
      </c>
      <c r="S93" s="112">
        <f t="shared" si="3"/>
        <v>0.84</v>
      </c>
    </row>
    <row r="94" spans="1:19" x14ac:dyDescent="0.25">
      <c r="A94" s="371"/>
      <c r="B94" s="267"/>
      <c r="C94" s="374"/>
      <c r="D94" s="267"/>
      <c r="E94" s="374"/>
      <c r="F94" s="276"/>
      <c r="G94" s="111" t="s">
        <v>132</v>
      </c>
      <c r="H94" s="61">
        <v>4955</v>
      </c>
      <c r="I94" s="112">
        <v>7855.38</v>
      </c>
      <c r="J94" s="61">
        <v>3761</v>
      </c>
      <c r="K94" s="112">
        <v>12671.67</v>
      </c>
      <c r="L94" s="61">
        <v>1160</v>
      </c>
      <c r="M94" s="112">
        <v>9118.36</v>
      </c>
      <c r="N94" s="61">
        <v>3459</v>
      </c>
      <c r="O94" s="112">
        <v>74577.14</v>
      </c>
      <c r="P94" s="61">
        <v>50</v>
      </c>
      <c r="Q94" s="112">
        <v>396.71</v>
      </c>
      <c r="R94" s="61">
        <f t="shared" si="3"/>
        <v>13385</v>
      </c>
      <c r="S94" s="112">
        <f t="shared" si="3"/>
        <v>104619.26000000001</v>
      </c>
    </row>
    <row r="95" spans="1:19" x14ac:dyDescent="0.25">
      <c r="A95" s="371"/>
      <c r="B95" s="267"/>
      <c r="C95" s="374"/>
      <c r="D95" s="267"/>
      <c r="E95" s="374"/>
      <c r="F95" s="276"/>
      <c r="G95" s="111" t="s">
        <v>497</v>
      </c>
      <c r="H95" s="61">
        <v>1</v>
      </c>
      <c r="I95" s="112">
        <v>0.6</v>
      </c>
      <c r="J95" s="61">
        <v>0</v>
      </c>
      <c r="K95" s="112">
        <v>0</v>
      </c>
      <c r="L95" s="61">
        <v>1</v>
      </c>
      <c r="M95" s="112">
        <v>0.46</v>
      </c>
      <c r="N95" s="61">
        <v>2</v>
      </c>
      <c r="O95" s="112">
        <v>63.99</v>
      </c>
      <c r="P95" s="61">
        <v>6</v>
      </c>
      <c r="Q95" s="112">
        <v>6.66</v>
      </c>
      <c r="R95" s="61">
        <f t="shared" si="3"/>
        <v>10</v>
      </c>
      <c r="S95" s="112">
        <f t="shared" si="3"/>
        <v>71.709999999999994</v>
      </c>
    </row>
    <row r="96" spans="1:19" x14ac:dyDescent="0.25">
      <c r="A96" s="371"/>
      <c r="B96" s="267"/>
      <c r="C96" s="374"/>
      <c r="D96" s="267"/>
      <c r="E96" s="374"/>
      <c r="F96" s="276"/>
      <c r="G96" s="111" t="s">
        <v>498</v>
      </c>
      <c r="H96" s="61">
        <v>34</v>
      </c>
      <c r="I96" s="112">
        <v>22.01</v>
      </c>
      <c r="J96" s="61">
        <v>14</v>
      </c>
      <c r="K96" s="112">
        <v>38.979999999999997</v>
      </c>
      <c r="L96" s="61">
        <v>0</v>
      </c>
      <c r="M96" s="112">
        <v>0</v>
      </c>
      <c r="N96" s="61">
        <v>0</v>
      </c>
      <c r="O96" s="112">
        <v>0</v>
      </c>
      <c r="P96" s="61">
        <v>0</v>
      </c>
      <c r="Q96" s="112">
        <v>0</v>
      </c>
      <c r="R96" s="61">
        <f t="shared" si="3"/>
        <v>48</v>
      </c>
      <c r="S96" s="112">
        <f t="shared" si="3"/>
        <v>60.989999999999995</v>
      </c>
    </row>
    <row r="97" spans="1:19" x14ac:dyDescent="0.25">
      <c r="A97" s="371"/>
      <c r="B97" s="267"/>
      <c r="C97" s="374"/>
      <c r="D97" s="267"/>
      <c r="E97" s="374"/>
      <c r="F97" s="276"/>
      <c r="G97" s="111" t="s">
        <v>129</v>
      </c>
      <c r="H97" s="61">
        <v>16749</v>
      </c>
      <c r="I97" s="112">
        <v>23667.84</v>
      </c>
      <c r="J97" s="61">
        <v>10271</v>
      </c>
      <c r="K97" s="112">
        <v>66331.73</v>
      </c>
      <c r="L97" s="61">
        <v>3533</v>
      </c>
      <c r="M97" s="112">
        <v>37521.629999999997</v>
      </c>
      <c r="N97" s="61">
        <v>11718</v>
      </c>
      <c r="O97" s="112">
        <v>453324.46</v>
      </c>
      <c r="P97" s="61">
        <v>1246</v>
      </c>
      <c r="Q97" s="112">
        <v>9270.75</v>
      </c>
      <c r="R97" s="61">
        <f t="shared" si="3"/>
        <v>43517</v>
      </c>
      <c r="S97" s="112">
        <f t="shared" si="3"/>
        <v>590116.41</v>
      </c>
    </row>
    <row r="98" spans="1:19" ht="15.75" thickBot="1" x14ac:dyDescent="0.3">
      <c r="A98" s="371"/>
      <c r="B98" s="267"/>
      <c r="C98" s="374"/>
      <c r="D98" s="267"/>
      <c r="E98" s="374"/>
      <c r="F98" s="276"/>
      <c r="G98" s="111" t="s">
        <v>499</v>
      </c>
      <c r="H98" s="61">
        <v>0</v>
      </c>
      <c r="I98" s="112">
        <v>0</v>
      </c>
      <c r="J98" s="61">
        <v>2</v>
      </c>
      <c r="K98" s="112">
        <v>16.71</v>
      </c>
      <c r="L98" s="61">
        <v>3</v>
      </c>
      <c r="M98" s="112">
        <v>34.47</v>
      </c>
      <c r="N98" s="61">
        <v>1</v>
      </c>
      <c r="O98" s="112">
        <v>2.16</v>
      </c>
      <c r="P98" s="61">
        <v>0</v>
      </c>
      <c r="Q98" s="112">
        <v>0</v>
      </c>
      <c r="R98" s="61">
        <f t="shared" si="3"/>
        <v>6</v>
      </c>
      <c r="S98" s="112">
        <f t="shared" si="3"/>
        <v>53.34</v>
      </c>
    </row>
    <row r="99" spans="1:19" ht="15.75" thickTop="1" x14ac:dyDescent="0.25">
      <c r="A99" s="371"/>
      <c r="B99" s="267"/>
      <c r="C99" s="374"/>
      <c r="D99" s="267"/>
      <c r="E99" s="381"/>
      <c r="F99" s="276"/>
      <c r="G99" s="79" t="s">
        <v>127</v>
      </c>
      <c r="H99" s="113">
        <v>20785</v>
      </c>
      <c r="I99" s="114">
        <v>33104.050000000003</v>
      </c>
      <c r="J99" s="113">
        <v>12417</v>
      </c>
      <c r="K99" s="114">
        <v>80490.3</v>
      </c>
      <c r="L99" s="113">
        <v>4417</v>
      </c>
      <c r="M99" s="114">
        <v>51761.22</v>
      </c>
      <c r="N99" s="113">
        <v>12509</v>
      </c>
      <c r="O99" s="114">
        <v>537442.06999999995</v>
      </c>
      <c r="P99" s="113">
        <v>1265</v>
      </c>
      <c r="Q99" s="114">
        <v>9719.86</v>
      </c>
      <c r="R99" s="113">
        <f t="shared" si="3"/>
        <v>51393</v>
      </c>
      <c r="S99" s="114">
        <f>SUM(S92:S98)</f>
        <v>712517.5</v>
      </c>
    </row>
    <row r="100" spans="1:19" ht="15" customHeight="1" x14ac:dyDescent="0.25">
      <c r="A100" s="371" t="s">
        <v>99</v>
      </c>
      <c r="B100" s="267"/>
      <c r="C100" s="374" t="s">
        <v>98</v>
      </c>
      <c r="D100" s="267"/>
      <c r="E100" s="379" t="s">
        <v>126</v>
      </c>
      <c r="F100" s="276"/>
      <c r="G100" s="111" t="s">
        <v>125</v>
      </c>
      <c r="H100" s="61">
        <v>1789</v>
      </c>
      <c r="I100" s="112">
        <v>1289.72</v>
      </c>
      <c r="J100" s="61">
        <v>788</v>
      </c>
      <c r="K100" s="112">
        <v>227.65</v>
      </c>
      <c r="L100" s="61">
        <v>214</v>
      </c>
      <c r="M100" s="112">
        <v>839.94</v>
      </c>
      <c r="N100" s="61">
        <v>208</v>
      </c>
      <c r="O100" s="112">
        <v>2017.53</v>
      </c>
      <c r="P100" s="61">
        <v>4</v>
      </c>
      <c r="Q100" s="112">
        <v>2.2400000000000002</v>
      </c>
      <c r="R100" s="61">
        <f t="shared" si="3"/>
        <v>3003</v>
      </c>
      <c r="S100" s="112">
        <f t="shared" si="3"/>
        <v>4377.08</v>
      </c>
    </row>
    <row r="101" spans="1:19" x14ac:dyDescent="0.25">
      <c r="A101" s="371"/>
      <c r="B101" s="267"/>
      <c r="C101" s="374"/>
      <c r="D101" s="267"/>
      <c r="E101" s="374"/>
      <c r="F101" s="276"/>
      <c r="G101" s="111" t="s">
        <v>124</v>
      </c>
      <c r="H101" s="61">
        <v>2</v>
      </c>
      <c r="I101" s="112">
        <v>0.22</v>
      </c>
      <c r="J101" s="61">
        <v>5</v>
      </c>
      <c r="K101" s="112">
        <v>1.34</v>
      </c>
      <c r="L101" s="61">
        <v>1</v>
      </c>
      <c r="M101" s="112">
        <v>0.05</v>
      </c>
      <c r="N101" s="61">
        <v>0</v>
      </c>
      <c r="O101" s="112">
        <v>0</v>
      </c>
      <c r="P101" s="61">
        <v>1</v>
      </c>
      <c r="Q101" s="112">
        <v>0.22</v>
      </c>
      <c r="R101" s="61">
        <f t="shared" si="3"/>
        <v>9</v>
      </c>
      <c r="S101" s="112">
        <f t="shared" si="3"/>
        <v>1.83</v>
      </c>
    </row>
    <row r="102" spans="1:19" x14ac:dyDescent="0.25">
      <c r="A102" s="371"/>
      <c r="B102" s="267"/>
      <c r="C102" s="374"/>
      <c r="D102" s="267"/>
      <c r="E102" s="374"/>
      <c r="F102" s="276"/>
      <c r="G102" s="111" t="s">
        <v>123</v>
      </c>
      <c r="H102" s="61">
        <v>38</v>
      </c>
      <c r="I102" s="112">
        <v>5.89</v>
      </c>
      <c r="J102" s="61">
        <v>27</v>
      </c>
      <c r="K102" s="112">
        <v>31.25</v>
      </c>
      <c r="L102" s="61">
        <v>17</v>
      </c>
      <c r="M102" s="112">
        <v>23.17</v>
      </c>
      <c r="N102" s="61">
        <v>2</v>
      </c>
      <c r="O102" s="112">
        <v>0.61</v>
      </c>
      <c r="P102" s="61">
        <v>2</v>
      </c>
      <c r="Q102" s="112">
        <v>0.03</v>
      </c>
      <c r="R102" s="61">
        <f t="shared" si="3"/>
        <v>86</v>
      </c>
      <c r="S102" s="112">
        <f t="shared" si="3"/>
        <v>60.95</v>
      </c>
    </row>
    <row r="103" spans="1:19" x14ac:dyDescent="0.25">
      <c r="A103" s="371"/>
      <c r="B103" s="267"/>
      <c r="C103" s="374"/>
      <c r="D103" s="267"/>
      <c r="E103" s="374"/>
      <c r="F103" s="276"/>
      <c r="G103" s="111" t="s">
        <v>122</v>
      </c>
      <c r="H103" s="61">
        <v>13</v>
      </c>
      <c r="I103" s="112">
        <v>8.1999999999999993</v>
      </c>
      <c r="J103" s="61">
        <v>18</v>
      </c>
      <c r="K103" s="112">
        <v>1.57</v>
      </c>
      <c r="L103" s="61">
        <v>20</v>
      </c>
      <c r="M103" s="112">
        <v>19.829999999999998</v>
      </c>
      <c r="N103" s="61">
        <v>22</v>
      </c>
      <c r="O103" s="112">
        <v>517.11</v>
      </c>
      <c r="P103" s="61">
        <v>0</v>
      </c>
      <c r="Q103" s="112">
        <v>0</v>
      </c>
      <c r="R103" s="61">
        <f t="shared" si="3"/>
        <v>73</v>
      </c>
      <c r="S103" s="112">
        <f t="shared" si="3"/>
        <v>546.71</v>
      </c>
    </row>
    <row r="104" spans="1:19" x14ac:dyDescent="0.25">
      <c r="A104" s="371"/>
      <c r="B104" s="267"/>
      <c r="C104" s="374"/>
      <c r="D104" s="267"/>
      <c r="E104" s="374"/>
      <c r="F104" s="276"/>
      <c r="G104" s="111" t="s">
        <v>511</v>
      </c>
      <c r="H104" s="61">
        <v>6</v>
      </c>
      <c r="I104" s="112">
        <v>1.7</v>
      </c>
      <c r="J104" s="61">
        <v>7</v>
      </c>
      <c r="K104" s="112">
        <v>35.479999999999997</v>
      </c>
      <c r="L104" s="61">
        <v>12</v>
      </c>
      <c r="M104" s="112">
        <v>49.74</v>
      </c>
      <c r="N104" s="61">
        <v>2</v>
      </c>
      <c r="O104" s="112">
        <v>14.04</v>
      </c>
      <c r="P104" s="61">
        <v>0</v>
      </c>
      <c r="Q104" s="112">
        <v>0</v>
      </c>
      <c r="R104" s="61">
        <f t="shared" si="3"/>
        <v>27</v>
      </c>
      <c r="S104" s="112">
        <f t="shared" si="3"/>
        <v>100.96000000000001</v>
      </c>
    </row>
    <row r="105" spans="1:19" x14ac:dyDescent="0.25">
      <c r="A105" s="371"/>
      <c r="B105" s="267"/>
      <c r="C105" s="374"/>
      <c r="D105" s="267"/>
      <c r="E105" s="374"/>
      <c r="F105" s="276"/>
      <c r="G105" s="111" t="s">
        <v>121</v>
      </c>
      <c r="H105" s="61">
        <v>9888</v>
      </c>
      <c r="I105" s="112">
        <v>1581.14</v>
      </c>
      <c r="J105" s="61">
        <v>3393</v>
      </c>
      <c r="K105" s="112">
        <v>894.34</v>
      </c>
      <c r="L105" s="61">
        <v>340</v>
      </c>
      <c r="M105" s="112">
        <v>2383.9</v>
      </c>
      <c r="N105" s="61">
        <v>38</v>
      </c>
      <c r="O105" s="112">
        <v>159.46</v>
      </c>
      <c r="P105" s="61">
        <v>33</v>
      </c>
      <c r="Q105" s="112">
        <v>5.27</v>
      </c>
      <c r="R105" s="61">
        <f t="shared" si="3"/>
        <v>13692</v>
      </c>
      <c r="S105" s="112">
        <f t="shared" si="3"/>
        <v>5024.1100000000006</v>
      </c>
    </row>
    <row r="106" spans="1:19" x14ac:dyDescent="0.25">
      <c r="A106" s="371"/>
      <c r="B106" s="267"/>
      <c r="C106" s="374"/>
      <c r="D106" s="267"/>
      <c r="E106" s="374"/>
      <c r="F106" s="276"/>
      <c r="G106" s="111" t="s">
        <v>120</v>
      </c>
      <c r="H106" s="61">
        <v>12</v>
      </c>
      <c r="I106" s="112">
        <v>7.27</v>
      </c>
      <c r="J106" s="61">
        <v>31</v>
      </c>
      <c r="K106" s="112">
        <v>26.84</v>
      </c>
      <c r="L106" s="61">
        <v>56</v>
      </c>
      <c r="M106" s="112">
        <v>156.26</v>
      </c>
      <c r="N106" s="61">
        <v>49</v>
      </c>
      <c r="O106" s="112">
        <v>395.97</v>
      </c>
      <c r="P106" s="61">
        <v>15</v>
      </c>
      <c r="Q106" s="112">
        <v>25.04</v>
      </c>
      <c r="R106" s="61">
        <f t="shared" si="3"/>
        <v>163</v>
      </c>
      <c r="S106" s="112">
        <f t="shared" si="3"/>
        <v>611.38</v>
      </c>
    </row>
    <row r="107" spans="1:19" x14ac:dyDescent="0.25">
      <c r="A107" s="371"/>
      <c r="B107" s="267"/>
      <c r="C107" s="374"/>
      <c r="D107" s="267"/>
      <c r="E107" s="374"/>
      <c r="F107" s="276"/>
      <c r="G107" s="111" t="s">
        <v>119</v>
      </c>
      <c r="H107" s="61">
        <v>17</v>
      </c>
      <c r="I107" s="112">
        <v>2.25</v>
      </c>
      <c r="J107" s="61">
        <v>3</v>
      </c>
      <c r="K107" s="112">
        <v>0.35</v>
      </c>
      <c r="L107" s="61">
        <v>26</v>
      </c>
      <c r="M107" s="112">
        <v>73.3</v>
      </c>
      <c r="N107" s="61">
        <v>2</v>
      </c>
      <c r="O107" s="112">
        <v>4.51</v>
      </c>
      <c r="P107" s="61">
        <v>0</v>
      </c>
      <c r="Q107" s="112">
        <v>0</v>
      </c>
      <c r="R107" s="61">
        <f t="shared" si="3"/>
        <v>48</v>
      </c>
      <c r="S107" s="112">
        <f t="shared" si="3"/>
        <v>80.41</v>
      </c>
    </row>
    <row r="108" spans="1:19" x14ac:dyDescent="0.25">
      <c r="A108" s="371"/>
      <c r="B108" s="267"/>
      <c r="C108" s="374"/>
      <c r="D108" s="267"/>
      <c r="E108" s="374"/>
      <c r="F108" s="276"/>
      <c r="G108" s="111" t="s">
        <v>118</v>
      </c>
      <c r="H108" s="61">
        <v>56</v>
      </c>
      <c r="I108" s="112">
        <v>5.7</v>
      </c>
      <c r="J108" s="61">
        <v>45</v>
      </c>
      <c r="K108" s="112">
        <v>6.24</v>
      </c>
      <c r="L108" s="61">
        <v>4</v>
      </c>
      <c r="M108" s="112">
        <v>7.19</v>
      </c>
      <c r="N108" s="61">
        <v>1</v>
      </c>
      <c r="O108" s="112">
        <v>37.6</v>
      </c>
      <c r="P108" s="61">
        <v>0</v>
      </c>
      <c r="Q108" s="112">
        <v>0</v>
      </c>
      <c r="R108" s="61">
        <f t="shared" si="3"/>
        <v>106</v>
      </c>
      <c r="S108" s="112">
        <f t="shared" si="3"/>
        <v>56.730000000000004</v>
      </c>
    </row>
    <row r="109" spans="1:19" x14ac:dyDescent="0.25">
      <c r="A109" s="371"/>
      <c r="B109" s="267"/>
      <c r="C109" s="374"/>
      <c r="D109" s="267"/>
      <c r="E109" s="374"/>
      <c r="F109" s="276"/>
      <c r="G109" s="111" t="s">
        <v>117</v>
      </c>
      <c r="H109" s="61">
        <v>160</v>
      </c>
      <c r="I109" s="112">
        <v>44.64</v>
      </c>
      <c r="J109" s="61">
        <v>33</v>
      </c>
      <c r="K109" s="112">
        <v>5.12</v>
      </c>
      <c r="L109" s="61">
        <v>57</v>
      </c>
      <c r="M109" s="112">
        <v>165.91</v>
      </c>
      <c r="N109" s="61">
        <v>39</v>
      </c>
      <c r="O109" s="112">
        <v>423.31</v>
      </c>
      <c r="P109" s="61">
        <v>0</v>
      </c>
      <c r="Q109" s="112">
        <v>0</v>
      </c>
      <c r="R109" s="61">
        <f t="shared" si="3"/>
        <v>289</v>
      </c>
      <c r="S109" s="112">
        <f t="shared" si="3"/>
        <v>638.98</v>
      </c>
    </row>
    <row r="110" spans="1:19" x14ac:dyDescent="0.25">
      <c r="A110" s="371"/>
      <c r="B110" s="267"/>
      <c r="C110" s="374"/>
      <c r="D110" s="267"/>
      <c r="E110" s="374"/>
      <c r="F110" s="276"/>
      <c r="G110" s="111" t="s">
        <v>116</v>
      </c>
      <c r="H110" s="61">
        <v>6</v>
      </c>
      <c r="I110" s="112">
        <v>1.1399999999999999</v>
      </c>
      <c r="J110" s="61">
        <v>6</v>
      </c>
      <c r="K110" s="112">
        <v>5.83</v>
      </c>
      <c r="L110" s="61">
        <v>49</v>
      </c>
      <c r="M110" s="112">
        <v>620.29999999999995</v>
      </c>
      <c r="N110" s="61">
        <v>7</v>
      </c>
      <c r="O110" s="112">
        <v>185.67</v>
      </c>
      <c r="P110" s="61">
        <v>0</v>
      </c>
      <c r="Q110" s="112">
        <v>0</v>
      </c>
      <c r="R110" s="61">
        <f t="shared" si="3"/>
        <v>68</v>
      </c>
      <c r="S110" s="112">
        <f t="shared" si="3"/>
        <v>812.93999999999994</v>
      </c>
    </row>
    <row r="111" spans="1:19" x14ac:dyDescent="0.25">
      <c r="A111" s="371"/>
      <c r="B111" s="267"/>
      <c r="C111" s="374"/>
      <c r="D111" s="267"/>
      <c r="E111" s="374"/>
      <c r="F111" s="276"/>
      <c r="G111" s="111" t="s">
        <v>115</v>
      </c>
      <c r="H111" s="61">
        <v>1</v>
      </c>
      <c r="I111" s="112">
        <v>7.0000000000000007E-2</v>
      </c>
      <c r="J111" s="61">
        <v>2</v>
      </c>
      <c r="K111" s="112">
        <v>0.06</v>
      </c>
      <c r="L111" s="61">
        <v>1</v>
      </c>
      <c r="M111" s="112">
        <v>5.22</v>
      </c>
      <c r="N111" s="61">
        <v>0</v>
      </c>
      <c r="O111" s="112">
        <v>0</v>
      </c>
      <c r="P111" s="61">
        <v>0</v>
      </c>
      <c r="Q111" s="112">
        <v>0</v>
      </c>
      <c r="R111" s="61">
        <f t="shared" si="3"/>
        <v>4</v>
      </c>
      <c r="S111" s="112">
        <f t="shared" si="3"/>
        <v>5.35</v>
      </c>
    </row>
    <row r="112" spans="1:19" x14ac:dyDescent="0.25">
      <c r="A112" s="371"/>
      <c r="B112" s="267"/>
      <c r="C112" s="374"/>
      <c r="D112" s="267"/>
      <c r="E112" s="374"/>
      <c r="F112" s="276"/>
      <c r="G112" s="111" t="s">
        <v>114</v>
      </c>
      <c r="H112" s="61">
        <v>12</v>
      </c>
      <c r="I112" s="112">
        <v>4.3</v>
      </c>
      <c r="J112" s="61">
        <v>9</v>
      </c>
      <c r="K112" s="112">
        <v>5.93</v>
      </c>
      <c r="L112" s="61">
        <v>45</v>
      </c>
      <c r="M112" s="112">
        <v>135.97</v>
      </c>
      <c r="N112" s="61">
        <v>12</v>
      </c>
      <c r="O112" s="112">
        <v>43.57</v>
      </c>
      <c r="P112" s="61">
        <v>0</v>
      </c>
      <c r="Q112" s="112">
        <v>0</v>
      </c>
      <c r="R112" s="61">
        <f t="shared" si="3"/>
        <v>78</v>
      </c>
      <c r="S112" s="112">
        <f t="shared" si="3"/>
        <v>189.76999999999998</v>
      </c>
    </row>
    <row r="113" spans="1:19" x14ac:dyDescent="0.25">
      <c r="A113" s="371"/>
      <c r="B113" s="267"/>
      <c r="C113" s="374"/>
      <c r="D113" s="267"/>
      <c r="E113" s="374"/>
      <c r="F113" s="276"/>
      <c r="G113" s="111" t="s">
        <v>113</v>
      </c>
      <c r="H113" s="61">
        <v>77</v>
      </c>
      <c r="I113" s="112">
        <v>20.25</v>
      </c>
      <c r="J113" s="61">
        <v>105</v>
      </c>
      <c r="K113" s="112">
        <v>227.31</v>
      </c>
      <c r="L113" s="61">
        <v>166</v>
      </c>
      <c r="M113" s="112">
        <v>902.35</v>
      </c>
      <c r="N113" s="61">
        <v>22</v>
      </c>
      <c r="O113" s="112">
        <v>267.32</v>
      </c>
      <c r="P113" s="61">
        <v>3</v>
      </c>
      <c r="Q113" s="112">
        <v>0.23</v>
      </c>
      <c r="R113" s="61">
        <f t="shared" si="3"/>
        <v>373</v>
      </c>
      <c r="S113" s="112">
        <f t="shared" si="3"/>
        <v>1417.46</v>
      </c>
    </row>
    <row r="114" spans="1:19" x14ac:dyDescent="0.25">
      <c r="A114" s="371"/>
      <c r="B114" s="267"/>
      <c r="C114" s="374"/>
      <c r="D114" s="267"/>
      <c r="E114" s="374"/>
      <c r="F114" s="276"/>
      <c r="G114" s="111" t="s">
        <v>562</v>
      </c>
      <c r="H114" s="61">
        <v>0</v>
      </c>
      <c r="I114" s="112">
        <v>0</v>
      </c>
      <c r="J114" s="61">
        <v>3</v>
      </c>
      <c r="K114" s="112">
        <v>28.73</v>
      </c>
      <c r="L114" s="61">
        <v>1</v>
      </c>
      <c r="M114" s="112">
        <v>0.67</v>
      </c>
      <c r="N114" s="61">
        <v>0</v>
      </c>
      <c r="O114" s="112">
        <v>0</v>
      </c>
      <c r="P114" s="61">
        <v>0</v>
      </c>
      <c r="Q114" s="112">
        <v>0</v>
      </c>
      <c r="R114" s="61">
        <f t="shared" si="3"/>
        <v>4</v>
      </c>
      <c r="S114" s="112">
        <f t="shared" si="3"/>
        <v>29.400000000000002</v>
      </c>
    </row>
    <row r="115" spans="1:19" x14ac:dyDescent="0.25">
      <c r="A115" s="371"/>
      <c r="B115" s="267"/>
      <c r="C115" s="374"/>
      <c r="D115" s="267"/>
      <c r="E115" s="374"/>
      <c r="F115" s="276"/>
      <c r="G115" s="111" t="s">
        <v>112</v>
      </c>
      <c r="H115" s="61">
        <v>32</v>
      </c>
      <c r="I115" s="112">
        <v>10.18</v>
      </c>
      <c r="J115" s="61">
        <v>32</v>
      </c>
      <c r="K115" s="112">
        <v>25.1</v>
      </c>
      <c r="L115" s="61">
        <v>56</v>
      </c>
      <c r="M115" s="112">
        <v>148.54</v>
      </c>
      <c r="N115" s="61">
        <v>43</v>
      </c>
      <c r="O115" s="112">
        <v>299.92</v>
      </c>
      <c r="P115" s="61">
        <v>5</v>
      </c>
      <c r="Q115" s="112">
        <v>11.34</v>
      </c>
      <c r="R115" s="61">
        <f t="shared" si="3"/>
        <v>168</v>
      </c>
      <c r="S115" s="112">
        <f t="shared" si="3"/>
        <v>495.08</v>
      </c>
    </row>
    <row r="116" spans="1:19" x14ac:dyDescent="0.25">
      <c r="A116" s="371"/>
      <c r="B116" s="267"/>
      <c r="C116" s="374"/>
      <c r="D116" s="267"/>
      <c r="E116" s="374"/>
      <c r="F116" s="276"/>
      <c r="G116" s="111" t="s">
        <v>111</v>
      </c>
      <c r="H116" s="61">
        <v>113</v>
      </c>
      <c r="I116" s="112">
        <v>35.46</v>
      </c>
      <c r="J116" s="61">
        <v>16</v>
      </c>
      <c r="K116" s="112">
        <v>8.41</v>
      </c>
      <c r="L116" s="61">
        <v>56</v>
      </c>
      <c r="M116" s="112">
        <v>190.27</v>
      </c>
      <c r="N116" s="61">
        <v>152</v>
      </c>
      <c r="O116" s="112">
        <v>1524.6</v>
      </c>
      <c r="P116" s="61">
        <v>7</v>
      </c>
      <c r="Q116" s="112">
        <v>5.18</v>
      </c>
      <c r="R116" s="61">
        <f t="shared" si="3"/>
        <v>344</v>
      </c>
      <c r="S116" s="112">
        <f t="shared" si="3"/>
        <v>1763.92</v>
      </c>
    </row>
    <row r="117" spans="1:19" x14ac:dyDescent="0.25">
      <c r="A117" s="371"/>
      <c r="B117" s="267"/>
      <c r="C117" s="374"/>
      <c r="D117" s="267"/>
      <c r="E117" s="374"/>
      <c r="F117" s="276"/>
      <c r="G117" s="111" t="s">
        <v>110</v>
      </c>
      <c r="H117" s="61">
        <v>17</v>
      </c>
      <c r="I117" s="112">
        <v>3.43</v>
      </c>
      <c r="J117" s="61">
        <v>4</v>
      </c>
      <c r="K117" s="112">
        <v>1.32</v>
      </c>
      <c r="L117" s="61">
        <v>8</v>
      </c>
      <c r="M117" s="112">
        <v>18.96</v>
      </c>
      <c r="N117" s="61">
        <v>7</v>
      </c>
      <c r="O117" s="112">
        <v>114.73</v>
      </c>
      <c r="P117" s="61">
        <v>1</v>
      </c>
      <c r="Q117" s="112">
        <v>0.06</v>
      </c>
      <c r="R117" s="61">
        <f t="shared" si="3"/>
        <v>37</v>
      </c>
      <c r="S117" s="112">
        <f t="shared" si="3"/>
        <v>138.5</v>
      </c>
    </row>
    <row r="118" spans="1:19" x14ac:dyDescent="0.25">
      <c r="A118" s="371"/>
      <c r="B118" s="267"/>
      <c r="C118" s="374"/>
      <c r="D118" s="267"/>
      <c r="E118" s="374"/>
      <c r="F118" s="276"/>
      <c r="G118" s="111" t="s">
        <v>109</v>
      </c>
      <c r="H118" s="61">
        <v>64</v>
      </c>
      <c r="I118" s="112">
        <v>49.97</v>
      </c>
      <c r="J118" s="61">
        <v>31</v>
      </c>
      <c r="K118" s="112">
        <v>50.54</v>
      </c>
      <c r="L118" s="61">
        <v>32</v>
      </c>
      <c r="M118" s="112">
        <v>48.33</v>
      </c>
      <c r="N118" s="61">
        <v>6</v>
      </c>
      <c r="O118" s="112">
        <v>27.14</v>
      </c>
      <c r="P118" s="61">
        <v>1</v>
      </c>
      <c r="Q118" s="112">
        <v>0.1</v>
      </c>
      <c r="R118" s="61">
        <f t="shared" si="3"/>
        <v>134</v>
      </c>
      <c r="S118" s="112">
        <f t="shared" si="3"/>
        <v>176.07999999999996</v>
      </c>
    </row>
    <row r="119" spans="1:19" x14ac:dyDescent="0.25">
      <c r="A119" s="371"/>
      <c r="B119" s="267"/>
      <c r="C119" s="374"/>
      <c r="D119" s="267"/>
      <c r="E119" s="374"/>
      <c r="F119" s="276"/>
      <c r="G119" s="111" t="s">
        <v>108</v>
      </c>
      <c r="H119" s="61">
        <v>5</v>
      </c>
      <c r="I119" s="112">
        <v>0.42</v>
      </c>
      <c r="J119" s="61">
        <v>0</v>
      </c>
      <c r="K119" s="112">
        <v>0</v>
      </c>
      <c r="L119" s="61">
        <v>0</v>
      </c>
      <c r="M119" s="112">
        <v>0</v>
      </c>
      <c r="N119" s="61">
        <v>2</v>
      </c>
      <c r="O119" s="112">
        <v>0.84</v>
      </c>
      <c r="P119" s="61">
        <v>0</v>
      </c>
      <c r="Q119" s="112">
        <v>0</v>
      </c>
      <c r="R119" s="61">
        <f t="shared" si="3"/>
        <v>7</v>
      </c>
      <c r="S119" s="112">
        <f t="shared" si="3"/>
        <v>1.26</v>
      </c>
    </row>
    <row r="120" spans="1:19" x14ac:dyDescent="0.25">
      <c r="A120" s="371"/>
      <c r="B120" s="267"/>
      <c r="C120" s="374"/>
      <c r="D120" s="267"/>
      <c r="E120" s="374"/>
      <c r="F120" s="276"/>
      <c r="G120" s="111" t="s">
        <v>107</v>
      </c>
      <c r="H120" s="61">
        <v>76</v>
      </c>
      <c r="I120" s="112">
        <v>34.36</v>
      </c>
      <c r="J120" s="61">
        <v>5</v>
      </c>
      <c r="K120" s="112">
        <v>1.49</v>
      </c>
      <c r="L120" s="61">
        <v>2</v>
      </c>
      <c r="M120" s="112">
        <v>0.32</v>
      </c>
      <c r="N120" s="61">
        <v>1</v>
      </c>
      <c r="O120" s="112">
        <v>10.050000000000001</v>
      </c>
      <c r="P120" s="61">
        <v>0</v>
      </c>
      <c r="Q120" s="112">
        <v>0</v>
      </c>
      <c r="R120" s="61">
        <f t="shared" si="3"/>
        <v>84</v>
      </c>
      <c r="S120" s="112">
        <f t="shared" si="3"/>
        <v>46.22</v>
      </c>
    </row>
    <row r="121" spans="1:19" x14ac:dyDescent="0.25">
      <c r="A121" s="371"/>
      <c r="B121" s="267"/>
      <c r="C121" s="374"/>
      <c r="D121" s="267"/>
      <c r="E121" s="374"/>
      <c r="F121" s="276"/>
      <c r="G121" s="111" t="s">
        <v>106</v>
      </c>
      <c r="H121" s="61">
        <v>197</v>
      </c>
      <c r="I121" s="112">
        <v>82.63</v>
      </c>
      <c r="J121" s="61">
        <v>194</v>
      </c>
      <c r="K121" s="112">
        <v>297.45999999999998</v>
      </c>
      <c r="L121" s="61">
        <v>20</v>
      </c>
      <c r="M121" s="112">
        <v>119.6</v>
      </c>
      <c r="N121" s="61">
        <v>26</v>
      </c>
      <c r="O121" s="112">
        <v>282.08999999999997</v>
      </c>
      <c r="P121" s="61">
        <v>0</v>
      </c>
      <c r="Q121" s="112">
        <v>0</v>
      </c>
      <c r="R121" s="61">
        <f t="shared" si="3"/>
        <v>437</v>
      </c>
      <c r="S121" s="112">
        <f t="shared" si="3"/>
        <v>781.78</v>
      </c>
    </row>
    <row r="122" spans="1:19" x14ac:dyDescent="0.25">
      <c r="A122" s="371"/>
      <c r="B122" s="267"/>
      <c r="C122" s="374"/>
      <c r="D122" s="267"/>
      <c r="E122" s="374"/>
      <c r="F122" s="276"/>
      <c r="G122" s="111" t="s">
        <v>105</v>
      </c>
      <c r="H122" s="61">
        <v>6</v>
      </c>
      <c r="I122" s="112">
        <v>1.47</v>
      </c>
      <c r="J122" s="61">
        <v>3</v>
      </c>
      <c r="K122" s="112">
        <v>1</v>
      </c>
      <c r="L122" s="61">
        <v>5</v>
      </c>
      <c r="M122" s="112">
        <v>1.72</v>
      </c>
      <c r="N122" s="61">
        <v>2</v>
      </c>
      <c r="O122" s="112">
        <v>0.35</v>
      </c>
      <c r="P122" s="61">
        <v>1</v>
      </c>
      <c r="Q122" s="112">
        <v>0.02</v>
      </c>
      <c r="R122" s="61">
        <f t="shared" si="3"/>
        <v>17</v>
      </c>
      <c r="S122" s="112">
        <f t="shared" si="3"/>
        <v>4.5599999999999987</v>
      </c>
    </row>
    <row r="123" spans="1:19" x14ac:dyDescent="0.25">
      <c r="A123" s="371"/>
      <c r="B123" s="267"/>
      <c r="C123" s="374"/>
      <c r="D123" s="267"/>
      <c r="E123" s="374"/>
      <c r="F123" s="276"/>
      <c r="G123" s="111" t="s">
        <v>104</v>
      </c>
      <c r="H123" s="61">
        <v>18</v>
      </c>
      <c r="I123" s="112">
        <v>3.65</v>
      </c>
      <c r="J123" s="61">
        <v>49</v>
      </c>
      <c r="K123" s="112">
        <v>75.150000000000006</v>
      </c>
      <c r="L123" s="61">
        <v>126</v>
      </c>
      <c r="M123" s="112">
        <v>770.17</v>
      </c>
      <c r="N123" s="61">
        <v>26</v>
      </c>
      <c r="O123" s="112">
        <v>186.21</v>
      </c>
      <c r="P123" s="61">
        <v>0</v>
      </c>
      <c r="Q123" s="112">
        <v>0</v>
      </c>
      <c r="R123" s="61">
        <f t="shared" ref="R123:S155" si="4">+H123+J123+L123+N123+P123</f>
        <v>219</v>
      </c>
      <c r="S123" s="112">
        <f t="shared" si="4"/>
        <v>1035.18</v>
      </c>
    </row>
    <row r="124" spans="1:19" x14ac:dyDescent="0.25">
      <c r="A124" s="371"/>
      <c r="B124" s="267"/>
      <c r="C124" s="374"/>
      <c r="D124" s="267"/>
      <c r="E124" s="374"/>
      <c r="F124" s="276"/>
      <c r="G124" s="111" t="s">
        <v>103</v>
      </c>
      <c r="H124" s="61">
        <v>0</v>
      </c>
      <c r="I124" s="112">
        <v>0</v>
      </c>
      <c r="J124" s="61">
        <v>0</v>
      </c>
      <c r="K124" s="112">
        <v>0</v>
      </c>
      <c r="L124" s="61">
        <v>0</v>
      </c>
      <c r="M124" s="112">
        <v>0</v>
      </c>
      <c r="N124" s="61">
        <v>2</v>
      </c>
      <c r="O124" s="112">
        <v>12.66</v>
      </c>
      <c r="P124" s="61">
        <v>0</v>
      </c>
      <c r="Q124" s="112">
        <v>0</v>
      </c>
      <c r="R124" s="61">
        <f t="shared" si="4"/>
        <v>2</v>
      </c>
      <c r="S124" s="112">
        <f t="shared" si="4"/>
        <v>12.66</v>
      </c>
    </row>
    <row r="125" spans="1:19" x14ac:dyDescent="0.25">
      <c r="A125" s="371"/>
      <c r="B125" s="267"/>
      <c r="C125" s="374"/>
      <c r="D125" s="267"/>
      <c r="E125" s="374"/>
      <c r="F125" s="276"/>
      <c r="G125" s="111" t="s">
        <v>102</v>
      </c>
      <c r="H125" s="61">
        <v>2</v>
      </c>
      <c r="I125" s="112">
        <v>0.66</v>
      </c>
      <c r="J125" s="61">
        <v>1</v>
      </c>
      <c r="K125" s="112">
        <v>0.42</v>
      </c>
      <c r="L125" s="61">
        <v>0</v>
      </c>
      <c r="M125" s="112">
        <v>0</v>
      </c>
      <c r="N125" s="61">
        <v>0</v>
      </c>
      <c r="O125" s="112">
        <v>0</v>
      </c>
      <c r="P125" s="61">
        <v>0</v>
      </c>
      <c r="Q125" s="112">
        <v>0</v>
      </c>
      <c r="R125" s="61">
        <f t="shared" si="4"/>
        <v>3</v>
      </c>
      <c r="S125" s="112">
        <f t="shared" si="4"/>
        <v>1.08</v>
      </c>
    </row>
    <row r="126" spans="1:19" x14ac:dyDescent="0.25">
      <c r="A126" s="371"/>
      <c r="B126" s="267"/>
      <c r="C126" s="374"/>
      <c r="D126" s="267"/>
      <c r="E126" s="374"/>
      <c r="F126" s="276"/>
      <c r="G126" s="111" t="s">
        <v>500</v>
      </c>
      <c r="H126" s="61">
        <v>0</v>
      </c>
      <c r="I126" s="112">
        <v>0</v>
      </c>
      <c r="J126" s="61">
        <v>1</v>
      </c>
      <c r="K126" s="112">
        <v>0.57999999999999996</v>
      </c>
      <c r="L126" s="61">
        <v>0</v>
      </c>
      <c r="M126" s="112">
        <v>0</v>
      </c>
      <c r="N126" s="61">
        <v>0</v>
      </c>
      <c r="O126" s="112">
        <v>0</v>
      </c>
      <c r="P126" s="61">
        <v>0</v>
      </c>
      <c r="Q126" s="112">
        <v>0</v>
      </c>
      <c r="R126" s="61">
        <f t="shared" si="4"/>
        <v>1</v>
      </c>
      <c r="S126" s="112">
        <f t="shared" si="4"/>
        <v>0.57999999999999996</v>
      </c>
    </row>
    <row r="127" spans="1:19" x14ac:dyDescent="0.25">
      <c r="A127" s="371"/>
      <c r="B127" s="267"/>
      <c r="C127" s="374"/>
      <c r="D127" s="267"/>
      <c r="E127" s="374"/>
      <c r="F127" s="276"/>
      <c r="G127" s="111" t="s">
        <v>501</v>
      </c>
      <c r="H127" s="61">
        <v>0</v>
      </c>
      <c r="I127" s="112">
        <v>0</v>
      </c>
      <c r="J127" s="61">
        <v>0</v>
      </c>
      <c r="K127" s="112">
        <v>0</v>
      </c>
      <c r="L127" s="61">
        <v>0</v>
      </c>
      <c r="M127" s="112">
        <v>0</v>
      </c>
      <c r="N127" s="61">
        <v>0</v>
      </c>
      <c r="O127" s="112">
        <v>0</v>
      </c>
      <c r="P127" s="61">
        <v>0</v>
      </c>
      <c r="Q127" s="112">
        <v>0</v>
      </c>
      <c r="R127" s="61">
        <f t="shared" si="4"/>
        <v>0</v>
      </c>
      <c r="S127" s="112">
        <f t="shared" si="4"/>
        <v>0</v>
      </c>
    </row>
    <row r="128" spans="1:19" x14ac:dyDescent="0.25">
      <c r="A128" s="371"/>
      <c r="B128" s="267"/>
      <c r="C128" s="374"/>
      <c r="D128" s="267"/>
      <c r="E128" s="374"/>
      <c r="F128" s="276"/>
      <c r="G128" s="111" t="s">
        <v>22</v>
      </c>
      <c r="H128" s="61">
        <v>43</v>
      </c>
      <c r="I128" s="112">
        <v>16.010000000000002</v>
      </c>
      <c r="J128" s="61">
        <v>10</v>
      </c>
      <c r="K128" s="112">
        <v>47.01</v>
      </c>
      <c r="L128" s="61">
        <v>321</v>
      </c>
      <c r="M128" s="112">
        <v>12792.23</v>
      </c>
      <c r="N128" s="61">
        <v>59</v>
      </c>
      <c r="O128" s="112">
        <v>1209.3900000000001</v>
      </c>
      <c r="P128" s="61">
        <v>14</v>
      </c>
      <c r="Q128" s="112">
        <v>2.4</v>
      </c>
      <c r="R128" s="61">
        <f t="shared" si="4"/>
        <v>447</v>
      </c>
      <c r="S128" s="112">
        <f t="shared" si="4"/>
        <v>14067.039999999999</v>
      </c>
    </row>
    <row r="129" spans="1:19" ht="15.75" thickBot="1" x14ac:dyDescent="0.3">
      <c r="A129" s="371"/>
      <c r="B129" s="267"/>
      <c r="C129" s="374"/>
      <c r="D129" s="267"/>
      <c r="E129" s="374"/>
      <c r="F129" s="276"/>
      <c r="G129" s="111" t="s">
        <v>101</v>
      </c>
      <c r="H129" s="61">
        <v>21912</v>
      </c>
      <c r="I129" s="112">
        <v>4823.09</v>
      </c>
      <c r="J129" s="61">
        <v>7117</v>
      </c>
      <c r="K129" s="112">
        <v>1686.08</v>
      </c>
      <c r="L129" s="61">
        <v>864</v>
      </c>
      <c r="M129" s="112">
        <v>822.41</v>
      </c>
      <c r="N129" s="61">
        <v>1261</v>
      </c>
      <c r="O129" s="112">
        <v>955.27</v>
      </c>
      <c r="P129" s="61">
        <v>643</v>
      </c>
      <c r="Q129" s="112">
        <v>402.01</v>
      </c>
      <c r="R129" s="61">
        <f t="shared" si="4"/>
        <v>31797</v>
      </c>
      <c r="S129" s="112">
        <f t="shared" si="4"/>
        <v>8688.86</v>
      </c>
    </row>
    <row r="130" spans="1:19" ht="15.75" thickTop="1" x14ac:dyDescent="0.25">
      <c r="A130" s="371"/>
      <c r="B130" s="267"/>
      <c r="C130" s="381"/>
      <c r="D130" s="267"/>
      <c r="E130" s="381"/>
      <c r="F130" s="276"/>
      <c r="G130" s="79" t="s">
        <v>100</v>
      </c>
      <c r="H130" s="113">
        <v>26419</v>
      </c>
      <c r="I130" s="114">
        <v>8033.82</v>
      </c>
      <c r="J130" s="113">
        <v>8692</v>
      </c>
      <c r="K130" s="114">
        <v>3692.6</v>
      </c>
      <c r="L130" s="113">
        <v>1598</v>
      </c>
      <c r="M130" s="114">
        <v>20296.349999999999</v>
      </c>
      <c r="N130" s="113">
        <v>1719</v>
      </c>
      <c r="O130" s="114">
        <v>8689.9500000000007</v>
      </c>
      <c r="P130" s="113">
        <v>679</v>
      </c>
      <c r="Q130" s="114">
        <v>454.14</v>
      </c>
      <c r="R130" s="113">
        <f t="shared" si="4"/>
        <v>39107</v>
      </c>
      <c r="S130" s="114">
        <f>SUM(S100:S129)</f>
        <v>41166.86</v>
      </c>
    </row>
    <row r="131" spans="1:19" ht="15" customHeight="1" x14ac:dyDescent="0.25">
      <c r="A131" s="371" t="s">
        <v>99</v>
      </c>
      <c r="B131" s="267"/>
      <c r="C131" s="379" t="s">
        <v>98</v>
      </c>
      <c r="D131" s="267"/>
      <c r="E131" s="379" t="s">
        <v>97</v>
      </c>
      <c r="F131" s="276"/>
      <c r="G131" s="111" t="s">
        <v>502</v>
      </c>
      <c r="H131" s="61">
        <v>0</v>
      </c>
      <c r="I131" s="112">
        <v>0</v>
      </c>
      <c r="J131" s="61">
        <v>0</v>
      </c>
      <c r="K131" s="112">
        <v>0</v>
      </c>
      <c r="L131" s="61">
        <v>1</v>
      </c>
      <c r="M131" s="112">
        <v>0.18</v>
      </c>
      <c r="N131" s="61">
        <v>0</v>
      </c>
      <c r="O131" s="112">
        <v>0</v>
      </c>
      <c r="P131" s="61">
        <v>0</v>
      </c>
      <c r="Q131" s="112">
        <v>0</v>
      </c>
      <c r="R131" s="61">
        <f t="shared" si="4"/>
        <v>1</v>
      </c>
      <c r="S131" s="112">
        <f t="shared" si="4"/>
        <v>0.18</v>
      </c>
    </row>
    <row r="132" spans="1:19" ht="15" customHeight="1" x14ac:dyDescent="0.25">
      <c r="A132" s="371"/>
      <c r="B132" s="267"/>
      <c r="C132" s="374"/>
      <c r="D132" s="267"/>
      <c r="E132" s="374"/>
      <c r="F132" s="276"/>
      <c r="G132" s="111" t="s">
        <v>506</v>
      </c>
      <c r="H132" s="61">
        <v>26</v>
      </c>
      <c r="I132" s="112">
        <v>30.66</v>
      </c>
      <c r="J132" s="61">
        <v>22</v>
      </c>
      <c r="K132" s="112">
        <v>121.53</v>
      </c>
      <c r="L132" s="61">
        <v>18</v>
      </c>
      <c r="M132" s="112">
        <v>78.290000000000006</v>
      </c>
      <c r="N132" s="61">
        <v>35</v>
      </c>
      <c r="O132" s="112">
        <v>416.02</v>
      </c>
      <c r="P132" s="61">
        <v>0</v>
      </c>
      <c r="Q132" s="112">
        <v>0</v>
      </c>
      <c r="R132" s="61">
        <f t="shared" si="4"/>
        <v>101</v>
      </c>
      <c r="S132" s="112">
        <f t="shared" si="4"/>
        <v>646.5</v>
      </c>
    </row>
    <row r="133" spans="1:19" ht="15" customHeight="1" x14ac:dyDescent="0.25">
      <c r="A133" s="371"/>
      <c r="B133" s="267"/>
      <c r="C133" s="374"/>
      <c r="D133" s="267"/>
      <c r="E133" s="374"/>
      <c r="F133" s="276"/>
      <c r="G133" s="111" t="s">
        <v>96</v>
      </c>
      <c r="H133" s="61">
        <v>14</v>
      </c>
      <c r="I133" s="112">
        <v>0.79</v>
      </c>
      <c r="J133" s="61">
        <v>31</v>
      </c>
      <c r="K133" s="112">
        <v>105.1</v>
      </c>
      <c r="L133" s="61">
        <v>28</v>
      </c>
      <c r="M133" s="112">
        <v>248.67</v>
      </c>
      <c r="N133" s="61">
        <v>350</v>
      </c>
      <c r="O133" s="112">
        <v>3849.58</v>
      </c>
      <c r="P133" s="61">
        <v>14</v>
      </c>
      <c r="Q133" s="112">
        <v>4.5199999999999996</v>
      </c>
      <c r="R133" s="61">
        <f t="shared" si="4"/>
        <v>437</v>
      </c>
      <c r="S133" s="112">
        <f t="shared" si="4"/>
        <v>4208.6600000000008</v>
      </c>
    </row>
    <row r="134" spans="1:19" ht="15" customHeight="1" x14ac:dyDescent="0.25">
      <c r="A134" s="371"/>
      <c r="B134" s="267"/>
      <c r="C134" s="374"/>
      <c r="D134" s="267"/>
      <c r="E134" s="374"/>
      <c r="F134" s="276"/>
      <c r="G134" s="111" t="s">
        <v>131</v>
      </c>
      <c r="H134" s="61">
        <v>12</v>
      </c>
      <c r="I134" s="112">
        <v>45.62</v>
      </c>
      <c r="J134" s="61">
        <v>12</v>
      </c>
      <c r="K134" s="112">
        <v>95.45</v>
      </c>
      <c r="L134" s="61">
        <v>13</v>
      </c>
      <c r="M134" s="112">
        <v>42.35</v>
      </c>
      <c r="N134" s="61">
        <v>20</v>
      </c>
      <c r="O134" s="112">
        <v>182.93</v>
      </c>
      <c r="P134" s="61">
        <v>2</v>
      </c>
      <c r="Q134" s="112">
        <v>10.57</v>
      </c>
      <c r="R134" s="61">
        <f t="shared" si="4"/>
        <v>59</v>
      </c>
      <c r="S134" s="112">
        <f t="shared" si="4"/>
        <v>376.92</v>
      </c>
    </row>
    <row r="135" spans="1:19" x14ac:dyDescent="0.25">
      <c r="A135" s="371"/>
      <c r="B135" s="267"/>
      <c r="C135" s="374"/>
      <c r="D135" s="267"/>
      <c r="E135" s="374"/>
      <c r="F135" s="276"/>
      <c r="G135" s="111" t="s">
        <v>95</v>
      </c>
      <c r="H135" s="61">
        <v>79</v>
      </c>
      <c r="I135" s="112">
        <v>3.89</v>
      </c>
      <c r="J135" s="61">
        <v>176</v>
      </c>
      <c r="K135" s="112">
        <v>81.260000000000005</v>
      </c>
      <c r="L135" s="61">
        <v>66</v>
      </c>
      <c r="M135" s="112">
        <v>83.37</v>
      </c>
      <c r="N135" s="61">
        <v>127</v>
      </c>
      <c r="O135" s="112">
        <v>1229.6300000000001</v>
      </c>
      <c r="P135" s="61">
        <v>51</v>
      </c>
      <c r="Q135" s="112">
        <v>20.05</v>
      </c>
      <c r="R135" s="61">
        <f t="shared" si="4"/>
        <v>499</v>
      </c>
      <c r="S135" s="112">
        <f t="shared" si="4"/>
        <v>1418.2</v>
      </c>
    </row>
    <row r="136" spans="1:19" x14ac:dyDescent="0.25">
      <c r="A136" s="371"/>
      <c r="B136" s="267"/>
      <c r="C136" s="374"/>
      <c r="D136" s="267"/>
      <c r="E136" s="374"/>
      <c r="F136" s="276"/>
      <c r="G136" s="111" t="s">
        <v>94</v>
      </c>
      <c r="H136" s="61">
        <v>1682</v>
      </c>
      <c r="I136" s="112">
        <v>403.62</v>
      </c>
      <c r="J136" s="61">
        <v>1262</v>
      </c>
      <c r="K136" s="112">
        <v>1964.69</v>
      </c>
      <c r="L136" s="61">
        <v>52</v>
      </c>
      <c r="M136" s="112">
        <v>121.66</v>
      </c>
      <c r="N136" s="61">
        <v>140</v>
      </c>
      <c r="O136" s="112">
        <v>1034.72</v>
      </c>
      <c r="P136" s="61">
        <v>0</v>
      </c>
      <c r="Q136" s="112">
        <v>0</v>
      </c>
      <c r="R136" s="61">
        <f t="shared" si="4"/>
        <v>3136</v>
      </c>
      <c r="S136" s="112">
        <f t="shared" si="4"/>
        <v>3524.6899999999996</v>
      </c>
    </row>
    <row r="137" spans="1:19" x14ac:dyDescent="0.25">
      <c r="A137" s="371"/>
      <c r="B137" s="267"/>
      <c r="C137" s="374"/>
      <c r="D137" s="267"/>
      <c r="E137" s="374"/>
      <c r="F137" s="276"/>
      <c r="G137" s="111" t="s">
        <v>93</v>
      </c>
      <c r="H137" s="61">
        <v>130</v>
      </c>
      <c r="I137" s="112">
        <v>34.020000000000003</v>
      </c>
      <c r="J137" s="61">
        <v>159</v>
      </c>
      <c r="K137" s="112">
        <v>23.67</v>
      </c>
      <c r="L137" s="61">
        <v>24</v>
      </c>
      <c r="M137" s="112">
        <v>138.30000000000001</v>
      </c>
      <c r="N137" s="61">
        <v>232</v>
      </c>
      <c r="O137" s="112">
        <v>2162.09</v>
      </c>
      <c r="P137" s="61">
        <v>9</v>
      </c>
      <c r="Q137" s="112">
        <v>19.57</v>
      </c>
      <c r="R137" s="61">
        <f t="shared" si="4"/>
        <v>554</v>
      </c>
      <c r="S137" s="112">
        <f t="shared" si="4"/>
        <v>2377.65</v>
      </c>
    </row>
    <row r="138" spans="1:19" x14ac:dyDescent="0.25">
      <c r="A138" s="371"/>
      <c r="B138" s="267"/>
      <c r="C138" s="374"/>
      <c r="D138" s="267"/>
      <c r="E138" s="374"/>
      <c r="F138" s="276"/>
      <c r="G138" s="111" t="s">
        <v>130</v>
      </c>
      <c r="H138" s="61">
        <v>162</v>
      </c>
      <c r="I138" s="112">
        <v>284.49</v>
      </c>
      <c r="J138" s="61">
        <v>93</v>
      </c>
      <c r="K138" s="112">
        <v>208.36</v>
      </c>
      <c r="L138" s="61">
        <v>56</v>
      </c>
      <c r="M138" s="112">
        <v>567.47</v>
      </c>
      <c r="N138" s="61">
        <v>61</v>
      </c>
      <c r="O138" s="112">
        <v>554.29</v>
      </c>
      <c r="P138" s="61">
        <v>8</v>
      </c>
      <c r="Q138" s="112">
        <v>27.69</v>
      </c>
      <c r="R138" s="61">
        <f t="shared" si="4"/>
        <v>380</v>
      </c>
      <c r="S138" s="112">
        <f t="shared" si="4"/>
        <v>1642.3000000000002</v>
      </c>
    </row>
    <row r="139" spans="1:19" x14ac:dyDescent="0.25">
      <c r="A139" s="371"/>
      <c r="B139" s="267"/>
      <c r="C139" s="374"/>
      <c r="D139" s="267"/>
      <c r="E139" s="374"/>
      <c r="F139" s="276"/>
      <c r="G139" s="111" t="s">
        <v>92</v>
      </c>
      <c r="H139" s="61">
        <v>21</v>
      </c>
      <c r="I139" s="112">
        <v>10.66</v>
      </c>
      <c r="J139" s="61">
        <v>120</v>
      </c>
      <c r="K139" s="112">
        <v>390.78</v>
      </c>
      <c r="L139" s="61">
        <v>58</v>
      </c>
      <c r="M139" s="112">
        <v>432.42</v>
      </c>
      <c r="N139" s="61">
        <v>598</v>
      </c>
      <c r="O139" s="112">
        <v>6729.03</v>
      </c>
      <c r="P139" s="61">
        <v>39</v>
      </c>
      <c r="Q139" s="112">
        <v>124.47</v>
      </c>
      <c r="R139" s="61">
        <f t="shared" si="4"/>
        <v>836</v>
      </c>
      <c r="S139" s="112">
        <f t="shared" si="4"/>
        <v>7687.36</v>
      </c>
    </row>
    <row r="140" spans="1:19" x14ac:dyDescent="0.25">
      <c r="A140" s="371"/>
      <c r="B140" s="267"/>
      <c r="C140" s="374"/>
      <c r="D140" s="267"/>
      <c r="E140" s="374"/>
      <c r="F140" s="276"/>
      <c r="G140" s="111" t="s">
        <v>91</v>
      </c>
      <c r="H140" s="61">
        <v>662</v>
      </c>
      <c r="I140" s="112">
        <v>571.63</v>
      </c>
      <c r="J140" s="61">
        <v>203</v>
      </c>
      <c r="K140" s="112">
        <v>94.33</v>
      </c>
      <c r="L140" s="61">
        <v>14</v>
      </c>
      <c r="M140" s="112">
        <v>31.85</v>
      </c>
      <c r="N140" s="61">
        <v>31</v>
      </c>
      <c r="O140" s="112">
        <v>270.83</v>
      </c>
      <c r="P140" s="61">
        <v>15</v>
      </c>
      <c r="Q140" s="112">
        <v>15.13</v>
      </c>
      <c r="R140" s="61">
        <f t="shared" si="4"/>
        <v>925</v>
      </c>
      <c r="S140" s="112">
        <f t="shared" si="4"/>
        <v>983.7700000000001</v>
      </c>
    </row>
    <row r="141" spans="1:19" x14ac:dyDescent="0.25">
      <c r="A141" s="371"/>
      <c r="B141" s="267"/>
      <c r="C141" s="374"/>
      <c r="D141" s="267"/>
      <c r="E141" s="374"/>
      <c r="F141" s="276"/>
      <c r="G141" s="111" t="s">
        <v>128</v>
      </c>
      <c r="H141" s="61">
        <v>43</v>
      </c>
      <c r="I141" s="112">
        <v>46.15</v>
      </c>
      <c r="J141" s="61">
        <v>45</v>
      </c>
      <c r="K141" s="112">
        <v>195.18</v>
      </c>
      <c r="L141" s="61">
        <v>5</v>
      </c>
      <c r="M141" s="112">
        <v>65.959999999999994</v>
      </c>
      <c r="N141" s="61">
        <v>42</v>
      </c>
      <c r="O141" s="112">
        <v>1030.93</v>
      </c>
      <c r="P141" s="61">
        <v>0</v>
      </c>
      <c r="Q141" s="112">
        <v>0</v>
      </c>
      <c r="R141" s="61">
        <f t="shared" si="4"/>
        <v>135</v>
      </c>
      <c r="S141" s="112">
        <f t="shared" si="4"/>
        <v>1338.22</v>
      </c>
    </row>
    <row r="142" spans="1:19" ht="15.75" thickBot="1" x14ac:dyDescent="0.3">
      <c r="A142" s="371"/>
      <c r="B142" s="267"/>
      <c r="C142" s="374"/>
      <c r="D142" s="267"/>
      <c r="E142" s="374"/>
      <c r="F142" s="276"/>
      <c r="G142" s="111" t="s">
        <v>90</v>
      </c>
      <c r="H142" s="61">
        <v>115</v>
      </c>
      <c r="I142" s="112">
        <v>82.78</v>
      </c>
      <c r="J142" s="61">
        <v>52</v>
      </c>
      <c r="K142" s="112">
        <v>30.58</v>
      </c>
      <c r="L142" s="61">
        <v>5</v>
      </c>
      <c r="M142" s="112">
        <v>12.79</v>
      </c>
      <c r="N142" s="61">
        <v>16</v>
      </c>
      <c r="O142" s="112">
        <v>58.2</v>
      </c>
      <c r="P142" s="61">
        <v>5</v>
      </c>
      <c r="Q142" s="112">
        <v>7.54</v>
      </c>
      <c r="R142" s="61">
        <f t="shared" si="4"/>
        <v>193</v>
      </c>
      <c r="S142" s="112">
        <f t="shared" si="4"/>
        <v>191.89000000000001</v>
      </c>
    </row>
    <row r="143" spans="1:19" ht="15.75" thickTop="1" x14ac:dyDescent="0.25">
      <c r="A143" s="371"/>
      <c r="B143" s="267"/>
      <c r="C143" s="374"/>
      <c r="D143" s="267"/>
      <c r="E143" s="381"/>
      <c r="F143" s="276"/>
      <c r="G143" s="79" t="s">
        <v>89</v>
      </c>
      <c r="H143" s="113">
        <v>2819</v>
      </c>
      <c r="I143" s="114">
        <v>1514.3100000000002</v>
      </c>
      <c r="J143" s="113">
        <v>1981</v>
      </c>
      <c r="K143" s="114">
        <v>3310.9300000000003</v>
      </c>
      <c r="L143" s="113">
        <v>313</v>
      </c>
      <c r="M143" s="114">
        <v>1823.31</v>
      </c>
      <c r="N143" s="113">
        <v>1502</v>
      </c>
      <c r="O143" s="114">
        <v>17518.25</v>
      </c>
      <c r="P143" s="113">
        <v>139</v>
      </c>
      <c r="Q143" s="114">
        <v>229.54000000000002</v>
      </c>
      <c r="R143" s="113">
        <f t="shared" si="4"/>
        <v>6754</v>
      </c>
      <c r="S143" s="114">
        <f>SUM(S131:S142)</f>
        <v>24396.340000000004</v>
      </c>
    </row>
    <row r="144" spans="1:19" ht="15" customHeight="1" x14ac:dyDescent="0.25">
      <c r="A144" s="371"/>
      <c r="B144" s="267"/>
      <c r="C144" s="374"/>
      <c r="D144" s="267"/>
      <c r="E144" s="379" t="s">
        <v>88</v>
      </c>
      <c r="F144" s="276"/>
      <c r="G144" s="111" t="s">
        <v>87</v>
      </c>
      <c r="H144" s="61">
        <v>2</v>
      </c>
      <c r="I144" s="112">
        <v>0.71</v>
      </c>
      <c r="J144" s="61">
        <v>0</v>
      </c>
      <c r="K144" s="112">
        <v>0</v>
      </c>
      <c r="L144" s="61">
        <v>23</v>
      </c>
      <c r="M144" s="112">
        <v>666.18</v>
      </c>
      <c r="N144" s="61">
        <v>3</v>
      </c>
      <c r="O144" s="112">
        <v>0.71</v>
      </c>
      <c r="P144" s="61">
        <v>1</v>
      </c>
      <c r="Q144" s="112">
        <v>0.28000000000000003</v>
      </c>
      <c r="R144" s="61">
        <f t="shared" si="4"/>
        <v>29</v>
      </c>
      <c r="S144" s="112">
        <f t="shared" si="4"/>
        <v>667.88</v>
      </c>
    </row>
    <row r="145" spans="1:19" x14ac:dyDescent="0.25">
      <c r="A145" s="371"/>
      <c r="B145" s="267"/>
      <c r="C145" s="374"/>
      <c r="D145" s="267"/>
      <c r="E145" s="374"/>
      <c r="F145" s="276"/>
      <c r="G145" s="111" t="s">
        <v>86</v>
      </c>
      <c r="H145" s="61">
        <v>2</v>
      </c>
      <c r="I145" s="112">
        <v>0.61</v>
      </c>
      <c r="J145" s="61">
        <v>1</v>
      </c>
      <c r="K145" s="112">
        <v>0.39</v>
      </c>
      <c r="L145" s="61">
        <v>13</v>
      </c>
      <c r="M145" s="112">
        <v>198.08</v>
      </c>
      <c r="N145" s="61">
        <v>96</v>
      </c>
      <c r="O145" s="112">
        <v>2490.83</v>
      </c>
      <c r="P145" s="61">
        <v>0</v>
      </c>
      <c r="Q145" s="112">
        <v>0</v>
      </c>
      <c r="R145" s="61">
        <f t="shared" si="4"/>
        <v>112</v>
      </c>
      <c r="S145" s="112">
        <f t="shared" si="4"/>
        <v>2689.91</v>
      </c>
    </row>
    <row r="146" spans="1:19" x14ac:dyDescent="0.25">
      <c r="A146" s="371"/>
      <c r="B146" s="267"/>
      <c r="C146" s="374"/>
      <c r="D146" s="267"/>
      <c r="E146" s="374"/>
      <c r="F146" s="276"/>
      <c r="G146" s="111" t="s">
        <v>85</v>
      </c>
      <c r="H146" s="61">
        <v>20</v>
      </c>
      <c r="I146" s="112">
        <v>15.13</v>
      </c>
      <c r="J146" s="61">
        <v>21</v>
      </c>
      <c r="K146" s="112">
        <v>18.16</v>
      </c>
      <c r="L146" s="61">
        <v>85</v>
      </c>
      <c r="M146" s="112">
        <v>1236.6600000000001</v>
      </c>
      <c r="N146" s="61">
        <v>451</v>
      </c>
      <c r="O146" s="112">
        <v>7864.84</v>
      </c>
      <c r="P146" s="61">
        <v>2</v>
      </c>
      <c r="Q146" s="112">
        <v>4.37</v>
      </c>
      <c r="R146" s="61">
        <f t="shared" si="4"/>
        <v>579</v>
      </c>
      <c r="S146" s="112">
        <f t="shared" si="4"/>
        <v>9139.1600000000017</v>
      </c>
    </row>
    <row r="147" spans="1:19" x14ac:dyDescent="0.25">
      <c r="A147" s="371"/>
      <c r="B147" s="267"/>
      <c r="C147" s="374"/>
      <c r="D147" s="267"/>
      <c r="E147" s="374"/>
      <c r="F147" s="276"/>
      <c r="G147" s="111" t="s">
        <v>84</v>
      </c>
      <c r="H147" s="61">
        <v>4</v>
      </c>
      <c r="I147" s="112">
        <v>0.61</v>
      </c>
      <c r="J147" s="61">
        <v>0</v>
      </c>
      <c r="K147" s="112">
        <v>0</v>
      </c>
      <c r="L147" s="61">
        <v>1</v>
      </c>
      <c r="M147" s="112">
        <v>0.1</v>
      </c>
      <c r="N147" s="61">
        <v>0</v>
      </c>
      <c r="O147" s="112">
        <v>0</v>
      </c>
      <c r="P147" s="61">
        <v>0</v>
      </c>
      <c r="Q147" s="112">
        <v>0</v>
      </c>
      <c r="R147" s="61">
        <f t="shared" si="4"/>
        <v>5</v>
      </c>
      <c r="S147" s="112">
        <f t="shared" si="4"/>
        <v>0.71</v>
      </c>
    </row>
    <row r="148" spans="1:19" x14ac:dyDescent="0.25">
      <c r="A148" s="371"/>
      <c r="B148" s="267"/>
      <c r="C148" s="374"/>
      <c r="D148" s="267"/>
      <c r="E148" s="374"/>
      <c r="F148" s="276"/>
      <c r="G148" s="111" t="s">
        <v>83</v>
      </c>
      <c r="H148" s="61">
        <v>0</v>
      </c>
      <c r="I148" s="112">
        <v>0</v>
      </c>
      <c r="J148" s="61">
        <v>2</v>
      </c>
      <c r="K148" s="112">
        <v>0.41</v>
      </c>
      <c r="L148" s="61">
        <v>0</v>
      </c>
      <c r="M148" s="112">
        <v>0</v>
      </c>
      <c r="N148" s="61">
        <v>3</v>
      </c>
      <c r="O148" s="112">
        <v>48.21</v>
      </c>
      <c r="P148" s="61">
        <v>1</v>
      </c>
      <c r="Q148" s="112">
        <v>0.09</v>
      </c>
      <c r="R148" s="61">
        <f t="shared" si="4"/>
        <v>6</v>
      </c>
      <c r="S148" s="112">
        <f t="shared" si="4"/>
        <v>48.71</v>
      </c>
    </row>
    <row r="149" spans="1:19" ht="15.75" thickBot="1" x14ac:dyDescent="0.3">
      <c r="A149" s="371"/>
      <c r="B149" s="267"/>
      <c r="C149" s="374"/>
      <c r="D149" s="267"/>
      <c r="E149" s="374"/>
      <c r="F149" s="276"/>
      <c r="G149" s="111" t="s">
        <v>82</v>
      </c>
      <c r="H149" s="61">
        <v>5</v>
      </c>
      <c r="I149" s="112">
        <v>0.95</v>
      </c>
      <c r="J149" s="61">
        <v>5</v>
      </c>
      <c r="K149" s="112">
        <v>1.69</v>
      </c>
      <c r="L149" s="61">
        <v>0</v>
      </c>
      <c r="M149" s="112">
        <v>0</v>
      </c>
      <c r="N149" s="61">
        <v>44</v>
      </c>
      <c r="O149" s="112">
        <v>384.6</v>
      </c>
      <c r="P149" s="61">
        <v>0</v>
      </c>
      <c r="Q149" s="112">
        <v>0</v>
      </c>
      <c r="R149" s="61">
        <f t="shared" si="4"/>
        <v>54</v>
      </c>
      <c r="S149" s="112">
        <f t="shared" si="4"/>
        <v>387.24</v>
      </c>
    </row>
    <row r="150" spans="1:19" ht="15.75" thickTop="1" x14ac:dyDescent="0.25">
      <c r="A150" s="371"/>
      <c r="B150" s="267"/>
      <c r="C150" s="374"/>
      <c r="D150" s="267"/>
      <c r="E150" s="381"/>
      <c r="F150" s="276"/>
      <c r="G150" s="79" t="s">
        <v>81</v>
      </c>
      <c r="H150" s="113">
        <v>32</v>
      </c>
      <c r="I150" s="114">
        <v>18.010000000000002</v>
      </c>
      <c r="J150" s="113">
        <v>29</v>
      </c>
      <c r="K150" s="114">
        <v>20.65</v>
      </c>
      <c r="L150" s="113">
        <v>119</v>
      </c>
      <c r="M150" s="114">
        <v>2101.02</v>
      </c>
      <c r="N150" s="113">
        <v>548</v>
      </c>
      <c r="O150" s="114">
        <v>10789.19</v>
      </c>
      <c r="P150" s="113">
        <v>4</v>
      </c>
      <c r="Q150" s="114">
        <v>4.74</v>
      </c>
      <c r="R150" s="113">
        <f t="shared" si="4"/>
        <v>732</v>
      </c>
      <c r="S150" s="114">
        <f>SUM(S144:S149)</f>
        <v>12933.609999999999</v>
      </c>
    </row>
    <row r="151" spans="1:19" ht="15.75" thickBot="1" x14ac:dyDescent="0.3">
      <c r="A151" s="371"/>
      <c r="B151" s="267"/>
      <c r="C151" s="374"/>
      <c r="D151" s="267"/>
      <c r="E151" s="379" t="s">
        <v>80</v>
      </c>
      <c r="F151" s="276"/>
      <c r="G151" s="111" t="s">
        <v>79</v>
      </c>
      <c r="H151" s="61">
        <v>13701</v>
      </c>
      <c r="I151" s="112">
        <v>28638.69</v>
      </c>
      <c r="J151" s="61">
        <v>5071</v>
      </c>
      <c r="K151" s="112">
        <v>10182.31</v>
      </c>
      <c r="L151" s="61">
        <v>1744</v>
      </c>
      <c r="M151" s="112">
        <v>7409.68</v>
      </c>
      <c r="N151" s="61">
        <v>2808</v>
      </c>
      <c r="O151" s="112">
        <v>28359.1</v>
      </c>
      <c r="P151" s="61">
        <v>789</v>
      </c>
      <c r="Q151" s="112">
        <v>1316.46</v>
      </c>
      <c r="R151" s="61">
        <f t="shared" si="4"/>
        <v>24113</v>
      </c>
      <c r="S151" s="112">
        <f>+I151+K151+M151+O151+Q151</f>
        <v>75906.240000000005</v>
      </c>
    </row>
    <row r="152" spans="1:19" ht="15.75" thickTop="1" x14ac:dyDescent="0.25">
      <c r="A152" s="371"/>
      <c r="B152" s="267"/>
      <c r="C152" s="374"/>
      <c r="D152" s="267"/>
      <c r="E152" s="374"/>
      <c r="F152" s="276"/>
      <c r="G152" s="79" t="s">
        <v>529</v>
      </c>
      <c r="H152" s="113">
        <v>13701</v>
      </c>
      <c r="I152" s="114">
        <v>28638.69</v>
      </c>
      <c r="J152" s="113">
        <v>5071</v>
      </c>
      <c r="K152" s="114">
        <v>10182.31</v>
      </c>
      <c r="L152" s="113">
        <v>1744</v>
      </c>
      <c r="M152" s="114">
        <v>7409.68</v>
      </c>
      <c r="N152" s="113">
        <v>2808</v>
      </c>
      <c r="O152" s="114">
        <v>28359.1</v>
      </c>
      <c r="P152" s="113">
        <v>789</v>
      </c>
      <c r="Q152" s="114">
        <v>1316.46</v>
      </c>
      <c r="R152" s="113">
        <f t="shared" si="4"/>
        <v>24113</v>
      </c>
      <c r="S152" s="114">
        <f>SUM(S151)</f>
        <v>75906.240000000005</v>
      </c>
    </row>
    <row r="153" spans="1:19" x14ac:dyDescent="0.25">
      <c r="A153" s="371"/>
      <c r="B153" s="267"/>
      <c r="C153" s="374"/>
      <c r="D153" s="267"/>
      <c r="E153" s="379" t="s">
        <v>77</v>
      </c>
      <c r="F153" s="276"/>
      <c r="G153" s="111" t="s">
        <v>76</v>
      </c>
      <c r="H153" s="61">
        <v>0</v>
      </c>
      <c r="I153" s="112">
        <v>0</v>
      </c>
      <c r="J153" s="61">
        <v>0</v>
      </c>
      <c r="K153" s="112">
        <v>0</v>
      </c>
      <c r="L153" s="61">
        <v>0</v>
      </c>
      <c r="M153" s="112">
        <v>0</v>
      </c>
      <c r="N153" s="61">
        <v>0</v>
      </c>
      <c r="O153" s="112">
        <v>0</v>
      </c>
      <c r="P153" s="61">
        <v>0</v>
      </c>
      <c r="Q153" s="112">
        <v>0</v>
      </c>
      <c r="R153" s="61">
        <f t="shared" si="4"/>
        <v>0</v>
      </c>
      <c r="S153" s="112">
        <f>+I153+K153+M153+O153+Q153</f>
        <v>0</v>
      </c>
    </row>
    <row r="154" spans="1:19" x14ac:dyDescent="0.25">
      <c r="A154" s="371"/>
      <c r="B154" s="267"/>
      <c r="C154" s="374"/>
      <c r="D154" s="267"/>
      <c r="E154" s="374"/>
      <c r="F154" s="276"/>
      <c r="G154" s="111" t="s">
        <v>504</v>
      </c>
      <c r="H154" s="61">
        <v>0</v>
      </c>
      <c r="I154" s="112">
        <v>0</v>
      </c>
      <c r="J154" s="61">
        <v>0</v>
      </c>
      <c r="K154" s="112">
        <v>0</v>
      </c>
      <c r="L154" s="61">
        <v>0</v>
      </c>
      <c r="M154" s="112">
        <v>0</v>
      </c>
      <c r="N154" s="61">
        <v>1</v>
      </c>
      <c r="O154" s="112">
        <v>1.27</v>
      </c>
      <c r="P154" s="61">
        <v>0</v>
      </c>
      <c r="Q154" s="112">
        <v>0</v>
      </c>
      <c r="R154" s="61">
        <f t="shared" si="4"/>
        <v>1</v>
      </c>
      <c r="S154" s="112">
        <f>+I154+K154+M154+O154+Q154</f>
        <v>1.27</v>
      </c>
    </row>
    <row r="155" spans="1:19" x14ac:dyDescent="0.25">
      <c r="A155" s="371"/>
      <c r="B155" s="267"/>
      <c r="C155" s="374"/>
      <c r="D155" s="267"/>
      <c r="E155" s="374"/>
      <c r="F155" s="276"/>
      <c r="G155" s="111" t="s">
        <v>75</v>
      </c>
      <c r="H155" s="61">
        <v>0</v>
      </c>
      <c r="I155" s="112">
        <v>0</v>
      </c>
      <c r="J155" s="61">
        <v>0</v>
      </c>
      <c r="K155" s="112">
        <v>0</v>
      </c>
      <c r="L155" s="61">
        <v>0</v>
      </c>
      <c r="M155" s="112">
        <v>0</v>
      </c>
      <c r="N155" s="61">
        <v>0</v>
      </c>
      <c r="O155" s="112">
        <v>0</v>
      </c>
      <c r="P155" s="61">
        <v>1</v>
      </c>
      <c r="Q155" s="112">
        <v>0.34</v>
      </c>
      <c r="R155" s="61">
        <f t="shared" si="4"/>
        <v>1</v>
      </c>
      <c r="S155" s="112">
        <f>+I155+K155+M155+O155+Q155</f>
        <v>0.34</v>
      </c>
    </row>
    <row r="156" spans="1:19" x14ac:dyDescent="0.25">
      <c r="A156" s="371"/>
      <c r="B156" s="267"/>
      <c r="C156" s="374"/>
      <c r="D156" s="267"/>
      <c r="E156" s="374"/>
      <c r="F156" s="276"/>
      <c r="G156" s="111" t="s">
        <v>74</v>
      </c>
      <c r="H156" s="61">
        <v>77</v>
      </c>
      <c r="I156" s="112">
        <v>164.34</v>
      </c>
      <c r="J156" s="61">
        <v>37</v>
      </c>
      <c r="K156" s="112">
        <v>38.29</v>
      </c>
      <c r="L156" s="61">
        <v>38</v>
      </c>
      <c r="M156" s="112">
        <v>116.05</v>
      </c>
      <c r="N156" s="61">
        <v>75</v>
      </c>
      <c r="O156" s="112">
        <v>187.47</v>
      </c>
      <c r="P156" s="61">
        <v>6</v>
      </c>
      <c r="Q156" s="112">
        <v>4.3</v>
      </c>
      <c r="R156" s="61">
        <f t="shared" ref="R156:S187" si="5">+H156+J156+L156+N156+P156</f>
        <v>233</v>
      </c>
      <c r="S156" s="112">
        <f>+I156+K156+M156+O156+Q156</f>
        <v>510.45</v>
      </c>
    </row>
    <row r="157" spans="1:19" ht="15.75" thickBot="1" x14ac:dyDescent="0.3">
      <c r="A157" s="371"/>
      <c r="B157" s="267"/>
      <c r="C157" s="374"/>
      <c r="D157" s="267"/>
      <c r="E157" s="374"/>
      <c r="F157" s="276"/>
      <c r="G157" s="111" t="s">
        <v>73</v>
      </c>
      <c r="H157" s="61">
        <v>0</v>
      </c>
      <c r="I157" s="112">
        <v>0</v>
      </c>
      <c r="J157" s="61">
        <v>1</v>
      </c>
      <c r="K157" s="112">
        <v>0.06</v>
      </c>
      <c r="L157" s="61">
        <v>0</v>
      </c>
      <c r="M157" s="112">
        <v>0</v>
      </c>
      <c r="N157" s="61">
        <v>0</v>
      </c>
      <c r="O157" s="112">
        <v>0</v>
      </c>
      <c r="P157" s="61">
        <v>0</v>
      </c>
      <c r="Q157" s="112">
        <v>0</v>
      </c>
      <c r="R157" s="61">
        <f t="shared" si="5"/>
        <v>1</v>
      </c>
      <c r="S157" s="112">
        <f>+I157+K157+M157+O157+Q157</f>
        <v>0.06</v>
      </c>
    </row>
    <row r="158" spans="1:19" ht="16.5" thickTop="1" thickBot="1" x14ac:dyDescent="0.3">
      <c r="A158" s="371"/>
      <c r="B158" s="267"/>
      <c r="C158" s="374"/>
      <c r="D158" s="267"/>
      <c r="E158" s="376"/>
      <c r="F158" s="276"/>
      <c r="G158" s="79" t="s">
        <v>72</v>
      </c>
      <c r="H158" s="113">
        <v>77</v>
      </c>
      <c r="I158" s="114">
        <v>164.34</v>
      </c>
      <c r="J158" s="113">
        <v>38</v>
      </c>
      <c r="K158" s="114">
        <v>38.35</v>
      </c>
      <c r="L158" s="113">
        <v>38</v>
      </c>
      <c r="M158" s="114">
        <v>116.05</v>
      </c>
      <c r="N158" s="113">
        <v>76</v>
      </c>
      <c r="O158" s="114">
        <v>188.74</v>
      </c>
      <c r="P158" s="113">
        <v>7</v>
      </c>
      <c r="Q158" s="114">
        <v>4.6399999999999997</v>
      </c>
      <c r="R158" s="113">
        <f t="shared" si="5"/>
        <v>236</v>
      </c>
      <c r="S158" s="114">
        <f>SUM(S153:S157)</f>
        <v>512.11999999999989</v>
      </c>
    </row>
    <row r="159" spans="1:19" ht="15" customHeight="1" thickTop="1" thickBot="1" x14ac:dyDescent="0.3">
      <c r="A159" s="371"/>
      <c r="B159" s="267"/>
      <c r="C159" s="375"/>
      <c r="D159" s="267"/>
      <c r="E159" s="377" t="s">
        <v>71</v>
      </c>
      <c r="F159" s="377"/>
      <c r="G159" s="377"/>
      <c r="H159" s="115">
        <v>41011</v>
      </c>
      <c r="I159" s="114">
        <v>127948.38</v>
      </c>
      <c r="J159" s="115">
        <v>17922</v>
      </c>
      <c r="K159" s="114">
        <v>140213.09</v>
      </c>
      <c r="L159" s="115">
        <v>5804</v>
      </c>
      <c r="M159" s="114">
        <v>129500.9</v>
      </c>
      <c r="N159" s="115">
        <v>14565</v>
      </c>
      <c r="O159" s="114">
        <v>716165.14</v>
      </c>
      <c r="P159" s="115">
        <v>2136</v>
      </c>
      <c r="Q159" s="114">
        <v>13579.66</v>
      </c>
      <c r="R159" s="115">
        <f t="shared" si="5"/>
        <v>81438</v>
      </c>
      <c r="S159" s="114">
        <f>+S158+S152+S150+S143+S130+S99+S91+S89</f>
        <v>1127407.17</v>
      </c>
    </row>
    <row r="160" spans="1:19" ht="15" customHeight="1" thickTop="1" thickBot="1" x14ac:dyDescent="0.3">
      <c r="A160" s="372"/>
      <c r="B160" s="267"/>
      <c r="C160" s="378" t="s">
        <v>70</v>
      </c>
      <c r="D160" s="378"/>
      <c r="E160" s="378"/>
      <c r="F160" s="378"/>
      <c r="G160" s="378"/>
      <c r="H160" s="116">
        <v>45282</v>
      </c>
      <c r="I160" s="117">
        <v>463895.05</v>
      </c>
      <c r="J160" s="116">
        <v>18724</v>
      </c>
      <c r="K160" s="117">
        <v>313748.28999999998</v>
      </c>
      <c r="L160" s="116">
        <v>6303</v>
      </c>
      <c r="M160" s="117">
        <v>290743.53999999998</v>
      </c>
      <c r="N160" s="116">
        <v>16959</v>
      </c>
      <c r="O160" s="117">
        <v>1808906.64</v>
      </c>
      <c r="P160" s="116">
        <v>2627</v>
      </c>
      <c r="Q160" s="117">
        <v>47809.15</v>
      </c>
      <c r="R160" s="116">
        <f t="shared" si="5"/>
        <v>89895</v>
      </c>
      <c r="S160" s="117">
        <f>+S159+S78</f>
        <v>2925102.67</v>
      </c>
    </row>
    <row r="161" spans="1:19" ht="15" customHeight="1" thickTop="1" x14ac:dyDescent="0.25">
      <c r="A161" s="370" t="s">
        <v>54</v>
      </c>
      <c r="B161" s="267"/>
      <c r="C161" s="373" t="s">
        <v>53</v>
      </c>
      <c r="D161" s="267"/>
      <c r="E161" s="373" t="s">
        <v>69</v>
      </c>
      <c r="F161" s="276"/>
      <c r="G161" s="111" t="s">
        <v>68</v>
      </c>
      <c r="H161" s="61">
        <v>0</v>
      </c>
      <c r="I161" s="112">
        <v>0</v>
      </c>
      <c r="J161" s="61">
        <v>0</v>
      </c>
      <c r="K161" s="112">
        <v>0</v>
      </c>
      <c r="L161" s="61">
        <v>0</v>
      </c>
      <c r="M161" s="112">
        <v>0</v>
      </c>
      <c r="N161" s="61">
        <v>0</v>
      </c>
      <c r="O161" s="112">
        <v>0</v>
      </c>
      <c r="P161" s="61">
        <v>0</v>
      </c>
      <c r="Q161" s="112">
        <v>0</v>
      </c>
      <c r="R161" s="61">
        <f t="shared" si="5"/>
        <v>0</v>
      </c>
      <c r="S161" s="112">
        <f t="shared" si="5"/>
        <v>0</v>
      </c>
    </row>
    <row r="162" spans="1:19" x14ac:dyDescent="0.25">
      <c r="A162" s="371"/>
      <c r="B162" s="267"/>
      <c r="C162" s="374"/>
      <c r="D162" s="267"/>
      <c r="E162" s="374"/>
      <c r="F162" s="276"/>
      <c r="G162" s="111" t="s">
        <v>67</v>
      </c>
      <c r="H162" s="61">
        <v>0</v>
      </c>
      <c r="I162" s="112">
        <v>0</v>
      </c>
      <c r="J162" s="61">
        <v>0</v>
      </c>
      <c r="K162" s="112">
        <v>0</v>
      </c>
      <c r="L162" s="61">
        <v>0</v>
      </c>
      <c r="M162" s="112">
        <v>0</v>
      </c>
      <c r="N162" s="61">
        <v>0</v>
      </c>
      <c r="O162" s="112">
        <v>0</v>
      </c>
      <c r="P162" s="61">
        <v>0</v>
      </c>
      <c r="Q162" s="112">
        <v>0</v>
      </c>
      <c r="R162" s="61">
        <f t="shared" si="5"/>
        <v>0</v>
      </c>
      <c r="S162" s="112">
        <f t="shared" si="5"/>
        <v>0</v>
      </c>
    </row>
    <row r="163" spans="1:19" x14ac:dyDescent="0.25">
      <c r="A163" s="371"/>
      <c r="B163" s="267"/>
      <c r="C163" s="374"/>
      <c r="D163" s="267"/>
      <c r="E163" s="374"/>
      <c r="F163" s="276"/>
      <c r="G163" s="111" t="s">
        <v>66</v>
      </c>
      <c r="H163" s="61">
        <v>0</v>
      </c>
      <c r="I163" s="112">
        <v>0</v>
      </c>
      <c r="J163" s="61">
        <v>0</v>
      </c>
      <c r="K163" s="112">
        <v>0</v>
      </c>
      <c r="L163" s="61">
        <v>0</v>
      </c>
      <c r="M163" s="112">
        <v>0</v>
      </c>
      <c r="N163" s="61">
        <v>4</v>
      </c>
      <c r="O163" s="112">
        <v>62.59</v>
      </c>
      <c r="P163" s="61">
        <v>0</v>
      </c>
      <c r="Q163" s="112">
        <v>0</v>
      </c>
      <c r="R163" s="61">
        <f t="shared" si="5"/>
        <v>4</v>
      </c>
      <c r="S163" s="112">
        <f t="shared" si="5"/>
        <v>62.59</v>
      </c>
    </row>
    <row r="164" spans="1:19" x14ac:dyDescent="0.25">
      <c r="A164" s="371"/>
      <c r="B164" s="267"/>
      <c r="C164" s="374"/>
      <c r="D164" s="267"/>
      <c r="E164" s="374"/>
      <c r="F164" s="276"/>
      <c r="G164" s="111" t="s">
        <v>65</v>
      </c>
      <c r="H164" s="61">
        <v>9</v>
      </c>
      <c r="I164" s="112">
        <v>23.88</v>
      </c>
      <c r="J164" s="61">
        <v>27</v>
      </c>
      <c r="K164" s="112">
        <v>366.59</v>
      </c>
      <c r="L164" s="61">
        <v>0</v>
      </c>
      <c r="M164" s="112">
        <v>0</v>
      </c>
      <c r="N164" s="61">
        <v>65</v>
      </c>
      <c r="O164" s="112">
        <v>1928.51</v>
      </c>
      <c r="P164" s="61">
        <v>6</v>
      </c>
      <c r="Q164" s="112">
        <v>13.46</v>
      </c>
      <c r="R164" s="61">
        <f t="shared" si="5"/>
        <v>107</v>
      </c>
      <c r="S164" s="112">
        <f t="shared" si="5"/>
        <v>2332.44</v>
      </c>
    </row>
    <row r="165" spans="1:19" x14ac:dyDescent="0.25">
      <c r="A165" s="371"/>
      <c r="B165" s="267"/>
      <c r="C165" s="374"/>
      <c r="D165" s="267"/>
      <c r="E165" s="374"/>
      <c r="F165" s="276"/>
      <c r="G165" s="111" t="s">
        <v>64</v>
      </c>
      <c r="H165" s="61">
        <v>22</v>
      </c>
      <c r="I165" s="112">
        <v>95.31</v>
      </c>
      <c r="J165" s="61">
        <v>26</v>
      </c>
      <c r="K165" s="112">
        <v>170.59</v>
      </c>
      <c r="L165" s="61">
        <v>0</v>
      </c>
      <c r="M165" s="112">
        <v>0</v>
      </c>
      <c r="N165" s="61">
        <v>1</v>
      </c>
      <c r="O165" s="112">
        <v>1.84</v>
      </c>
      <c r="P165" s="61">
        <v>0</v>
      </c>
      <c r="Q165" s="112">
        <v>0</v>
      </c>
      <c r="R165" s="61">
        <f t="shared" si="5"/>
        <v>49</v>
      </c>
      <c r="S165" s="112">
        <f t="shared" si="5"/>
        <v>267.73999999999995</v>
      </c>
    </row>
    <row r="166" spans="1:19" x14ac:dyDescent="0.25">
      <c r="A166" s="371"/>
      <c r="B166" s="267"/>
      <c r="C166" s="374"/>
      <c r="D166" s="267"/>
      <c r="E166" s="374"/>
      <c r="F166" s="276"/>
      <c r="G166" s="111" t="s">
        <v>63</v>
      </c>
      <c r="H166" s="61">
        <v>0</v>
      </c>
      <c r="I166" s="112">
        <v>0</v>
      </c>
      <c r="J166" s="61">
        <v>0</v>
      </c>
      <c r="K166" s="112">
        <v>0</v>
      </c>
      <c r="L166" s="61">
        <v>0</v>
      </c>
      <c r="M166" s="112">
        <v>0</v>
      </c>
      <c r="N166" s="61">
        <v>0</v>
      </c>
      <c r="O166" s="112">
        <v>0</v>
      </c>
      <c r="P166" s="61">
        <v>0</v>
      </c>
      <c r="Q166" s="112">
        <v>0</v>
      </c>
      <c r="R166" s="61">
        <f t="shared" si="5"/>
        <v>0</v>
      </c>
      <c r="S166" s="112">
        <f t="shared" si="5"/>
        <v>0</v>
      </c>
    </row>
    <row r="167" spans="1:19" x14ac:dyDescent="0.25">
      <c r="A167" s="371"/>
      <c r="B167" s="267"/>
      <c r="C167" s="374"/>
      <c r="D167" s="267"/>
      <c r="E167" s="374"/>
      <c r="F167" s="276"/>
      <c r="G167" s="111" t="s">
        <v>62</v>
      </c>
      <c r="H167" s="61">
        <v>0</v>
      </c>
      <c r="I167" s="112">
        <v>0</v>
      </c>
      <c r="J167" s="61">
        <v>0</v>
      </c>
      <c r="K167" s="112">
        <v>0</v>
      </c>
      <c r="L167" s="61">
        <v>0</v>
      </c>
      <c r="M167" s="112">
        <v>0</v>
      </c>
      <c r="N167" s="61">
        <v>0</v>
      </c>
      <c r="O167" s="112">
        <v>0</v>
      </c>
      <c r="P167" s="61">
        <v>0</v>
      </c>
      <c r="Q167" s="112">
        <v>0</v>
      </c>
      <c r="R167" s="61">
        <f t="shared" si="5"/>
        <v>0</v>
      </c>
      <c r="S167" s="112">
        <f t="shared" si="5"/>
        <v>0</v>
      </c>
    </row>
    <row r="168" spans="1:19" x14ac:dyDescent="0.25">
      <c r="A168" s="371"/>
      <c r="B168" s="267"/>
      <c r="C168" s="374"/>
      <c r="D168" s="267"/>
      <c r="E168" s="374"/>
      <c r="F168" s="276"/>
      <c r="G168" s="111" t="s">
        <v>61</v>
      </c>
      <c r="H168" s="61">
        <v>2</v>
      </c>
      <c r="I168" s="112">
        <v>42.35</v>
      </c>
      <c r="J168" s="61">
        <v>19</v>
      </c>
      <c r="K168" s="112">
        <v>197.09</v>
      </c>
      <c r="L168" s="61">
        <v>79</v>
      </c>
      <c r="M168" s="112">
        <v>1277.53</v>
      </c>
      <c r="N168" s="61">
        <v>141</v>
      </c>
      <c r="O168" s="112">
        <v>3631.19</v>
      </c>
      <c r="P168" s="61">
        <v>69</v>
      </c>
      <c r="Q168" s="112">
        <v>1131.79</v>
      </c>
      <c r="R168" s="61">
        <f t="shared" si="5"/>
        <v>310</v>
      </c>
      <c r="S168" s="112">
        <f t="shared" si="5"/>
        <v>6279.95</v>
      </c>
    </row>
    <row r="169" spans="1:19" x14ac:dyDescent="0.25">
      <c r="A169" s="371"/>
      <c r="B169" s="267"/>
      <c r="C169" s="374"/>
      <c r="D169" s="267"/>
      <c r="E169" s="374"/>
      <c r="F169" s="276"/>
      <c r="G169" s="111" t="s">
        <v>60</v>
      </c>
      <c r="H169" s="61">
        <v>96</v>
      </c>
      <c r="I169" s="112">
        <v>732.13</v>
      </c>
      <c r="J169" s="61">
        <v>99</v>
      </c>
      <c r="K169" s="112">
        <v>3215.19</v>
      </c>
      <c r="L169" s="61">
        <v>56</v>
      </c>
      <c r="M169" s="112">
        <v>1252.4100000000001</v>
      </c>
      <c r="N169" s="61">
        <v>590</v>
      </c>
      <c r="O169" s="112">
        <v>16248.39</v>
      </c>
      <c r="P169" s="61">
        <v>40</v>
      </c>
      <c r="Q169" s="112">
        <v>664.63</v>
      </c>
      <c r="R169" s="61">
        <f t="shared" si="5"/>
        <v>881</v>
      </c>
      <c r="S169" s="112">
        <f t="shared" si="5"/>
        <v>22112.75</v>
      </c>
    </row>
    <row r="170" spans="1:19" x14ac:dyDescent="0.25">
      <c r="A170" s="371"/>
      <c r="B170" s="267"/>
      <c r="C170" s="374"/>
      <c r="D170" s="267"/>
      <c r="E170" s="374"/>
      <c r="F170" s="276"/>
      <c r="G170" s="111" t="s">
        <v>59</v>
      </c>
      <c r="H170" s="61">
        <v>0</v>
      </c>
      <c r="I170" s="112">
        <v>0</v>
      </c>
      <c r="J170" s="61">
        <v>0</v>
      </c>
      <c r="K170" s="112">
        <v>0</v>
      </c>
      <c r="L170" s="61">
        <v>0</v>
      </c>
      <c r="M170" s="112">
        <v>0</v>
      </c>
      <c r="N170" s="61">
        <v>0</v>
      </c>
      <c r="O170" s="112">
        <v>0</v>
      </c>
      <c r="P170" s="61">
        <v>0</v>
      </c>
      <c r="Q170" s="112">
        <v>0</v>
      </c>
      <c r="R170" s="61">
        <f t="shared" si="5"/>
        <v>0</v>
      </c>
      <c r="S170" s="112">
        <f t="shared" si="5"/>
        <v>0</v>
      </c>
    </row>
    <row r="171" spans="1:19" x14ac:dyDescent="0.25">
      <c r="A171" s="371"/>
      <c r="B171" s="267"/>
      <c r="C171" s="374"/>
      <c r="D171" s="267"/>
      <c r="E171" s="374"/>
      <c r="F171" s="276"/>
      <c r="G171" s="111" t="s">
        <v>58</v>
      </c>
      <c r="H171" s="61">
        <v>0</v>
      </c>
      <c r="I171" s="112">
        <v>0</v>
      </c>
      <c r="J171" s="61">
        <v>0</v>
      </c>
      <c r="K171" s="112">
        <v>0</v>
      </c>
      <c r="L171" s="61">
        <v>0</v>
      </c>
      <c r="M171" s="112">
        <v>0</v>
      </c>
      <c r="N171" s="61">
        <v>0</v>
      </c>
      <c r="O171" s="112">
        <v>0</v>
      </c>
      <c r="P171" s="61">
        <v>0</v>
      </c>
      <c r="Q171" s="112">
        <v>0</v>
      </c>
      <c r="R171" s="61">
        <f t="shared" si="5"/>
        <v>0</v>
      </c>
      <c r="S171" s="112">
        <f t="shared" si="5"/>
        <v>0</v>
      </c>
    </row>
    <row r="172" spans="1:19" x14ac:dyDescent="0.25">
      <c r="A172" s="371"/>
      <c r="B172" s="267"/>
      <c r="C172" s="374"/>
      <c r="D172" s="267"/>
      <c r="E172" s="374"/>
      <c r="F172" s="276"/>
      <c r="G172" s="111" t="s">
        <v>505</v>
      </c>
      <c r="H172" s="61">
        <v>0</v>
      </c>
      <c r="I172" s="112">
        <v>0</v>
      </c>
      <c r="J172" s="61">
        <v>0</v>
      </c>
      <c r="K172" s="112">
        <v>0</v>
      </c>
      <c r="L172" s="61">
        <v>0</v>
      </c>
      <c r="M172" s="112">
        <v>0</v>
      </c>
      <c r="N172" s="61">
        <v>0</v>
      </c>
      <c r="O172" s="112">
        <v>0</v>
      </c>
      <c r="P172" s="61">
        <v>0</v>
      </c>
      <c r="Q172" s="112">
        <v>0</v>
      </c>
      <c r="R172" s="61">
        <f t="shared" si="5"/>
        <v>0</v>
      </c>
      <c r="S172" s="112">
        <f t="shared" si="5"/>
        <v>0</v>
      </c>
    </row>
    <row r="173" spans="1:19" x14ac:dyDescent="0.25">
      <c r="A173" s="371"/>
      <c r="B173" s="267"/>
      <c r="C173" s="374"/>
      <c r="D173" s="267"/>
      <c r="E173" s="374"/>
      <c r="F173" s="276"/>
      <c r="G173" s="111" t="s">
        <v>57</v>
      </c>
      <c r="H173" s="61">
        <v>165</v>
      </c>
      <c r="I173" s="112">
        <v>871.3</v>
      </c>
      <c r="J173" s="61">
        <v>77</v>
      </c>
      <c r="K173" s="112">
        <v>315.35000000000002</v>
      </c>
      <c r="L173" s="61">
        <v>19</v>
      </c>
      <c r="M173" s="112">
        <v>37.729999999999997</v>
      </c>
      <c r="N173" s="61">
        <v>15</v>
      </c>
      <c r="O173" s="112">
        <v>85.85</v>
      </c>
      <c r="P173" s="61">
        <v>3</v>
      </c>
      <c r="Q173" s="112">
        <v>5.0599999999999996</v>
      </c>
      <c r="R173" s="61">
        <f t="shared" si="5"/>
        <v>279</v>
      </c>
      <c r="S173" s="112">
        <f t="shared" si="5"/>
        <v>1315.29</v>
      </c>
    </row>
    <row r="174" spans="1:19" ht="15.75" thickBot="1" x14ac:dyDescent="0.3">
      <c r="A174" s="371"/>
      <c r="B174" s="267"/>
      <c r="C174" s="374"/>
      <c r="D174" s="267"/>
      <c r="E174" s="374"/>
      <c r="F174" s="276"/>
      <c r="G174" s="111" t="s">
        <v>56</v>
      </c>
      <c r="H174" s="61">
        <v>97</v>
      </c>
      <c r="I174" s="112">
        <v>391.12</v>
      </c>
      <c r="J174" s="61">
        <v>98</v>
      </c>
      <c r="K174" s="112">
        <v>769.91</v>
      </c>
      <c r="L174" s="61">
        <v>21</v>
      </c>
      <c r="M174" s="112">
        <v>146.72</v>
      </c>
      <c r="N174" s="61">
        <v>8</v>
      </c>
      <c r="O174" s="112">
        <v>71.67</v>
      </c>
      <c r="P174" s="61">
        <v>0</v>
      </c>
      <c r="Q174" s="112">
        <v>0</v>
      </c>
      <c r="R174" s="61">
        <f t="shared" si="5"/>
        <v>224</v>
      </c>
      <c r="S174" s="112">
        <f t="shared" si="5"/>
        <v>1379.42</v>
      </c>
    </row>
    <row r="175" spans="1:19" ht="15.75" thickTop="1" x14ac:dyDescent="0.25">
      <c r="A175" s="371"/>
      <c r="B175" s="267"/>
      <c r="C175" s="374"/>
      <c r="D175" s="267"/>
      <c r="E175" s="381"/>
      <c r="F175" s="276"/>
      <c r="G175" s="79" t="s">
        <v>55</v>
      </c>
      <c r="H175" s="113">
        <v>254</v>
      </c>
      <c r="I175" s="114">
        <v>2156.09</v>
      </c>
      <c r="J175" s="113">
        <v>239</v>
      </c>
      <c r="K175" s="114">
        <v>5034.72</v>
      </c>
      <c r="L175" s="113">
        <v>130</v>
      </c>
      <c r="M175" s="114">
        <v>2714.39</v>
      </c>
      <c r="N175" s="113">
        <v>739</v>
      </c>
      <c r="O175" s="114">
        <v>22030.04</v>
      </c>
      <c r="P175" s="113">
        <v>110</v>
      </c>
      <c r="Q175" s="114">
        <v>1814.94</v>
      </c>
      <c r="R175" s="113">
        <f t="shared" si="5"/>
        <v>1472</v>
      </c>
      <c r="S175" s="114">
        <f>SUM(S161:S174)</f>
        <v>33750.18</v>
      </c>
    </row>
    <row r="176" spans="1:19" ht="15" customHeight="1" x14ac:dyDescent="0.25">
      <c r="A176" s="371"/>
      <c r="B176" s="267"/>
      <c r="C176" s="374"/>
      <c r="D176" s="267"/>
      <c r="E176" s="379" t="s">
        <v>52</v>
      </c>
      <c r="F176" s="276"/>
      <c r="G176" s="111" t="s">
        <v>51</v>
      </c>
      <c r="H176" s="61">
        <v>0</v>
      </c>
      <c r="I176" s="112">
        <v>0</v>
      </c>
      <c r="J176" s="61">
        <v>0</v>
      </c>
      <c r="K176" s="112">
        <v>0</v>
      </c>
      <c r="L176" s="61">
        <v>0</v>
      </c>
      <c r="M176" s="112">
        <v>0</v>
      </c>
      <c r="N176" s="61">
        <v>0</v>
      </c>
      <c r="O176" s="112">
        <v>0</v>
      </c>
      <c r="P176" s="61">
        <v>0</v>
      </c>
      <c r="Q176" s="112">
        <v>0</v>
      </c>
      <c r="R176" s="61">
        <f t="shared" si="5"/>
        <v>0</v>
      </c>
      <c r="S176" s="112">
        <f>+I176+K176+M176+O176+Q176</f>
        <v>0</v>
      </c>
    </row>
    <row r="177" spans="1:19" x14ac:dyDescent="0.25">
      <c r="A177" s="371"/>
      <c r="B177" s="267"/>
      <c r="C177" s="374"/>
      <c r="D177" s="267"/>
      <c r="E177" s="374"/>
      <c r="F177" s="276"/>
      <c r="G177" s="111" t="s">
        <v>50</v>
      </c>
      <c r="H177" s="61">
        <v>0</v>
      </c>
      <c r="I177" s="112">
        <v>0</v>
      </c>
      <c r="J177" s="61">
        <v>0</v>
      </c>
      <c r="K177" s="112">
        <v>0</v>
      </c>
      <c r="L177" s="61">
        <v>0</v>
      </c>
      <c r="M177" s="112">
        <v>0</v>
      </c>
      <c r="N177" s="61">
        <v>0</v>
      </c>
      <c r="O177" s="112">
        <v>0</v>
      </c>
      <c r="P177" s="61">
        <v>0</v>
      </c>
      <c r="Q177" s="112">
        <v>0</v>
      </c>
      <c r="R177" s="61">
        <f t="shared" si="5"/>
        <v>0</v>
      </c>
      <c r="S177" s="112">
        <f>+I177+K177+M177+O177+Q177</f>
        <v>0</v>
      </c>
    </row>
    <row r="178" spans="1:19" ht="15.75" thickBot="1" x14ac:dyDescent="0.3">
      <c r="A178" s="371"/>
      <c r="B178" s="267"/>
      <c r="C178" s="374"/>
      <c r="D178" s="267"/>
      <c r="E178" s="374"/>
      <c r="F178" s="276"/>
      <c r="G178" s="111" t="s">
        <v>49</v>
      </c>
      <c r="H178" s="61">
        <v>0</v>
      </c>
      <c r="I178" s="112">
        <v>0</v>
      </c>
      <c r="J178" s="61">
        <v>0</v>
      </c>
      <c r="K178" s="112">
        <v>0</v>
      </c>
      <c r="L178" s="61">
        <v>0</v>
      </c>
      <c r="M178" s="112">
        <v>0</v>
      </c>
      <c r="N178" s="61">
        <v>0</v>
      </c>
      <c r="O178" s="112">
        <v>0</v>
      </c>
      <c r="P178" s="61">
        <v>0</v>
      </c>
      <c r="Q178" s="112">
        <v>0</v>
      </c>
      <c r="R178" s="61">
        <f t="shared" si="5"/>
        <v>0</v>
      </c>
      <c r="S178" s="112">
        <f>+I178+K178+M178+O178+Q178</f>
        <v>0</v>
      </c>
    </row>
    <row r="179" spans="1:19" ht="16.5" thickTop="1" thickBot="1" x14ac:dyDescent="0.3">
      <c r="A179" s="371"/>
      <c r="B179" s="267"/>
      <c r="C179" s="374"/>
      <c r="D179" s="267"/>
      <c r="E179" s="376"/>
      <c r="F179" s="276"/>
      <c r="G179" s="79" t="s">
        <v>48</v>
      </c>
      <c r="H179" s="115">
        <v>0</v>
      </c>
      <c r="I179" s="114">
        <v>0</v>
      </c>
      <c r="J179" s="115">
        <v>0</v>
      </c>
      <c r="K179" s="114">
        <v>0</v>
      </c>
      <c r="L179" s="115">
        <v>0</v>
      </c>
      <c r="M179" s="114">
        <v>0</v>
      </c>
      <c r="N179" s="115">
        <v>0</v>
      </c>
      <c r="O179" s="114">
        <v>0</v>
      </c>
      <c r="P179" s="115">
        <v>0</v>
      </c>
      <c r="Q179" s="114">
        <v>0</v>
      </c>
      <c r="R179" s="115">
        <f t="shared" si="5"/>
        <v>0</v>
      </c>
      <c r="S179" s="114">
        <f>SUM(S176:S178)</f>
        <v>0</v>
      </c>
    </row>
    <row r="180" spans="1:19" ht="15" customHeight="1" thickTop="1" thickBot="1" x14ac:dyDescent="0.3">
      <c r="A180" s="371"/>
      <c r="B180" s="267"/>
      <c r="C180" s="375"/>
      <c r="D180" s="267"/>
      <c r="E180" s="377" t="s">
        <v>47</v>
      </c>
      <c r="F180" s="377"/>
      <c r="G180" s="377"/>
      <c r="H180" s="115">
        <v>254</v>
      </c>
      <c r="I180" s="114">
        <v>2156.09</v>
      </c>
      <c r="J180" s="115">
        <v>239</v>
      </c>
      <c r="K180" s="114">
        <v>5034.72</v>
      </c>
      <c r="L180" s="115">
        <v>130</v>
      </c>
      <c r="M180" s="114">
        <v>2714.39</v>
      </c>
      <c r="N180" s="115">
        <v>739</v>
      </c>
      <c r="O180" s="114">
        <v>22030.04</v>
      </c>
      <c r="P180" s="115">
        <v>110</v>
      </c>
      <c r="Q180" s="114">
        <v>1814.94</v>
      </c>
      <c r="R180" s="115">
        <f t="shared" si="5"/>
        <v>1472</v>
      </c>
      <c r="S180" s="114">
        <f>+S179+S175</f>
        <v>33750.18</v>
      </c>
    </row>
    <row r="181" spans="1:19" ht="15" customHeight="1" thickTop="1" thickBot="1" x14ac:dyDescent="0.3">
      <c r="A181" s="372"/>
      <c r="B181" s="267"/>
      <c r="C181" s="378" t="s">
        <v>46</v>
      </c>
      <c r="D181" s="378"/>
      <c r="E181" s="378"/>
      <c r="F181" s="378"/>
      <c r="G181" s="378"/>
      <c r="H181" s="116">
        <v>254</v>
      </c>
      <c r="I181" s="117">
        <v>2156.09</v>
      </c>
      <c r="J181" s="116">
        <v>239</v>
      </c>
      <c r="K181" s="117">
        <v>5034.72</v>
      </c>
      <c r="L181" s="116">
        <v>130</v>
      </c>
      <c r="M181" s="117">
        <v>2714.39</v>
      </c>
      <c r="N181" s="116">
        <v>739</v>
      </c>
      <c r="O181" s="117">
        <v>22030.04</v>
      </c>
      <c r="P181" s="116">
        <v>110</v>
      </c>
      <c r="Q181" s="117">
        <v>1814.94</v>
      </c>
      <c r="R181" s="116">
        <f t="shared" si="5"/>
        <v>1472</v>
      </c>
      <c r="S181" s="117">
        <f>+S180</f>
        <v>33750.18</v>
      </c>
    </row>
    <row r="182" spans="1:19" ht="15" customHeight="1" thickTop="1" x14ac:dyDescent="0.25">
      <c r="A182" s="370" t="s">
        <v>45</v>
      </c>
      <c r="B182" s="267"/>
      <c r="C182" s="373" t="s">
        <v>45</v>
      </c>
      <c r="D182" s="267"/>
      <c r="E182" s="373" t="s">
        <v>45</v>
      </c>
      <c r="F182" s="276"/>
      <c r="G182" s="111" t="s">
        <v>44</v>
      </c>
      <c r="H182" s="61">
        <v>6159</v>
      </c>
      <c r="I182" s="112">
        <v>1336.9</v>
      </c>
      <c r="J182" s="61">
        <v>2429</v>
      </c>
      <c r="K182" s="112">
        <v>389.91</v>
      </c>
      <c r="L182" s="61">
        <v>1279</v>
      </c>
      <c r="M182" s="112">
        <v>591.98</v>
      </c>
      <c r="N182" s="61">
        <v>1879</v>
      </c>
      <c r="O182" s="112">
        <v>2104.88</v>
      </c>
      <c r="P182" s="61">
        <v>408</v>
      </c>
      <c r="Q182" s="112">
        <v>74.5</v>
      </c>
      <c r="R182" s="61">
        <f t="shared" si="5"/>
        <v>12154</v>
      </c>
      <c r="S182" s="112">
        <f t="shared" si="5"/>
        <v>4498.17</v>
      </c>
    </row>
    <row r="183" spans="1:19" x14ac:dyDescent="0.25">
      <c r="A183" s="371"/>
      <c r="B183" s="267"/>
      <c r="C183" s="374"/>
      <c r="D183" s="267"/>
      <c r="E183" s="374"/>
      <c r="F183" s="276"/>
      <c r="G183" s="111" t="s">
        <v>43</v>
      </c>
      <c r="H183" s="61">
        <v>0</v>
      </c>
      <c r="I183" s="112">
        <v>0</v>
      </c>
      <c r="J183" s="61">
        <v>341</v>
      </c>
      <c r="K183" s="112">
        <v>127.29</v>
      </c>
      <c r="L183" s="61">
        <v>200</v>
      </c>
      <c r="M183" s="112">
        <v>625.25</v>
      </c>
      <c r="N183" s="61">
        <v>213</v>
      </c>
      <c r="O183" s="112">
        <v>405.96</v>
      </c>
      <c r="P183" s="61">
        <v>1</v>
      </c>
      <c r="Q183" s="112">
        <v>4.9000000000000004</v>
      </c>
      <c r="R183" s="61">
        <f t="shared" si="5"/>
        <v>755</v>
      </c>
      <c r="S183" s="112">
        <f t="shared" si="5"/>
        <v>1163.4000000000001</v>
      </c>
    </row>
    <row r="184" spans="1:19" x14ac:dyDescent="0.25">
      <c r="A184" s="371"/>
      <c r="B184" s="267"/>
      <c r="C184" s="374"/>
      <c r="D184" s="267"/>
      <c r="E184" s="374"/>
      <c r="F184" s="276"/>
      <c r="G184" s="111" t="s">
        <v>42</v>
      </c>
      <c r="H184" s="61">
        <v>36</v>
      </c>
      <c r="I184" s="112">
        <v>3.44</v>
      </c>
      <c r="J184" s="61">
        <v>128</v>
      </c>
      <c r="K184" s="112">
        <v>22.87</v>
      </c>
      <c r="L184" s="61">
        <v>5</v>
      </c>
      <c r="M184" s="112">
        <v>3.18</v>
      </c>
      <c r="N184" s="61">
        <v>43</v>
      </c>
      <c r="O184" s="112">
        <v>5.0599999999999996</v>
      </c>
      <c r="P184" s="61">
        <v>22</v>
      </c>
      <c r="Q184" s="112">
        <v>3.21</v>
      </c>
      <c r="R184" s="61">
        <f t="shared" si="5"/>
        <v>234</v>
      </c>
      <c r="S184" s="112">
        <f t="shared" si="5"/>
        <v>37.760000000000005</v>
      </c>
    </row>
    <row r="185" spans="1:19" x14ac:dyDescent="0.25">
      <c r="A185" s="371"/>
      <c r="B185" s="267"/>
      <c r="C185" s="374"/>
      <c r="D185" s="267"/>
      <c r="E185" s="374"/>
      <c r="F185" s="276"/>
      <c r="G185" s="111" t="s">
        <v>41</v>
      </c>
      <c r="H185" s="61">
        <v>9</v>
      </c>
      <c r="I185" s="112">
        <v>1.9</v>
      </c>
      <c r="J185" s="61">
        <v>0</v>
      </c>
      <c r="K185" s="112">
        <v>0</v>
      </c>
      <c r="L185" s="61">
        <v>1</v>
      </c>
      <c r="M185" s="112">
        <v>0.31</v>
      </c>
      <c r="N185" s="61">
        <v>2</v>
      </c>
      <c r="O185" s="112">
        <v>0.52</v>
      </c>
      <c r="P185" s="61">
        <v>0</v>
      </c>
      <c r="Q185" s="112">
        <v>0</v>
      </c>
      <c r="R185" s="61">
        <f t="shared" si="5"/>
        <v>12</v>
      </c>
      <c r="S185" s="112">
        <f t="shared" si="5"/>
        <v>2.73</v>
      </c>
    </row>
    <row r="186" spans="1:19" x14ac:dyDescent="0.25">
      <c r="A186" s="371"/>
      <c r="B186" s="267"/>
      <c r="C186" s="374"/>
      <c r="D186" s="267"/>
      <c r="E186" s="374"/>
      <c r="F186" s="276"/>
      <c r="G186" s="111" t="s">
        <v>40</v>
      </c>
      <c r="H186" s="61">
        <v>453</v>
      </c>
      <c r="I186" s="112">
        <v>59.93</v>
      </c>
      <c r="J186" s="61">
        <v>251</v>
      </c>
      <c r="K186" s="112">
        <v>165.07</v>
      </c>
      <c r="L186" s="61">
        <v>18</v>
      </c>
      <c r="M186" s="112">
        <v>11.7</v>
      </c>
      <c r="N186" s="61">
        <v>351</v>
      </c>
      <c r="O186" s="112">
        <v>285.11</v>
      </c>
      <c r="P186" s="61">
        <v>71</v>
      </c>
      <c r="Q186" s="112">
        <v>15.75</v>
      </c>
      <c r="R186" s="61">
        <f t="shared" si="5"/>
        <v>1144</v>
      </c>
      <c r="S186" s="112">
        <f t="shared" si="5"/>
        <v>537.55999999999995</v>
      </c>
    </row>
    <row r="187" spans="1:19" ht="15.75" thickBot="1" x14ac:dyDescent="0.3">
      <c r="A187" s="371"/>
      <c r="B187" s="267"/>
      <c r="C187" s="374"/>
      <c r="D187" s="267"/>
      <c r="E187" s="374"/>
      <c r="F187" s="276"/>
      <c r="G187" s="111" t="s">
        <v>39</v>
      </c>
      <c r="H187" s="61">
        <v>155</v>
      </c>
      <c r="I187" s="112">
        <v>12.04</v>
      </c>
      <c r="J187" s="61">
        <v>130</v>
      </c>
      <c r="K187" s="112">
        <v>20.29</v>
      </c>
      <c r="L187" s="61">
        <v>35</v>
      </c>
      <c r="M187" s="112">
        <v>34.47</v>
      </c>
      <c r="N187" s="61">
        <v>888</v>
      </c>
      <c r="O187" s="112">
        <v>562.92999999999995</v>
      </c>
      <c r="P187" s="61">
        <v>91</v>
      </c>
      <c r="Q187" s="112">
        <v>30.69</v>
      </c>
      <c r="R187" s="61">
        <f t="shared" si="5"/>
        <v>1299</v>
      </c>
      <c r="S187" s="112">
        <f t="shared" si="5"/>
        <v>660.42</v>
      </c>
    </row>
    <row r="188" spans="1:19" ht="16.5" thickTop="1" thickBot="1" x14ac:dyDescent="0.3">
      <c r="A188" s="371"/>
      <c r="B188" s="267"/>
      <c r="C188" s="374"/>
      <c r="D188" s="267"/>
      <c r="E188" s="376"/>
      <c r="F188" s="276"/>
      <c r="G188" s="79" t="s">
        <v>38</v>
      </c>
      <c r="H188" s="115">
        <v>6742</v>
      </c>
      <c r="I188" s="114">
        <v>1414.21</v>
      </c>
      <c r="J188" s="115">
        <v>3200</v>
      </c>
      <c r="K188" s="114">
        <v>725.43</v>
      </c>
      <c r="L188" s="115">
        <v>1505</v>
      </c>
      <c r="M188" s="114">
        <v>1266.8900000000001</v>
      </c>
      <c r="N188" s="115">
        <v>3152</v>
      </c>
      <c r="O188" s="114">
        <v>3364.46</v>
      </c>
      <c r="P188" s="115">
        <v>546</v>
      </c>
      <c r="Q188" s="114">
        <v>129.05000000000001</v>
      </c>
      <c r="R188" s="115">
        <f t="shared" ref="R188:R195" si="6">+H188+J188+L188+N188+P188</f>
        <v>15145</v>
      </c>
      <c r="S188" s="114">
        <f>SUM(S182:S187)</f>
        <v>6900.0399999999991</v>
      </c>
    </row>
    <row r="189" spans="1:19" ht="15" customHeight="1" thickTop="1" thickBot="1" x14ac:dyDescent="0.3">
      <c r="A189" s="371"/>
      <c r="B189" s="267"/>
      <c r="C189" s="375"/>
      <c r="D189" s="267"/>
      <c r="E189" s="377" t="s">
        <v>38</v>
      </c>
      <c r="F189" s="377"/>
      <c r="G189" s="377"/>
      <c r="H189" s="115">
        <v>6742</v>
      </c>
      <c r="I189" s="114">
        <v>1414.21</v>
      </c>
      <c r="J189" s="115">
        <v>3200</v>
      </c>
      <c r="K189" s="114">
        <v>725.43</v>
      </c>
      <c r="L189" s="115">
        <v>1505</v>
      </c>
      <c r="M189" s="114">
        <v>1266.8900000000001</v>
      </c>
      <c r="N189" s="115">
        <v>3152</v>
      </c>
      <c r="O189" s="114">
        <v>3364.46</v>
      </c>
      <c r="P189" s="115">
        <v>546</v>
      </c>
      <c r="Q189" s="114">
        <v>129.05000000000001</v>
      </c>
      <c r="R189" s="115">
        <f t="shared" si="6"/>
        <v>15145</v>
      </c>
      <c r="S189" s="114">
        <f>+S188</f>
        <v>6900.0399999999991</v>
      </c>
    </row>
    <row r="190" spans="1:19" ht="15" customHeight="1" thickTop="1" thickBot="1" x14ac:dyDescent="0.3">
      <c r="A190" s="372"/>
      <c r="B190" s="267"/>
      <c r="C190" s="378" t="s">
        <v>38</v>
      </c>
      <c r="D190" s="378"/>
      <c r="E190" s="378"/>
      <c r="F190" s="378"/>
      <c r="G190" s="378"/>
      <c r="H190" s="116">
        <v>6742</v>
      </c>
      <c r="I190" s="117">
        <v>1414.21</v>
      </c>
      <c r="J190" s="116">
        <v>3200</v>
      </c>
      <c r="K190" s="117">
        <v>725.43</v>
      </c>
      <c r="L190" s="116">
        <v>1505</v>
      </c>
      <c r="M190" s="117">
        <v>1266.8900000000001</v>
      </c>
      <c r="N190" s="116">
        <v>3152</v>
      </c>
      <c r="O190" s="117">
        <v>3364.46</v>
      </c>
      <c r="P190" s="116">
        <v>546</v>
      </c>
      <c r="Q190" s="117">
        <v>129.05000000000001</v>
      </c>
      <c r="R190" s="116">
        <f t="shared" si="6"/>
        <v>15145</v>
      </c>
      <c r="S190" s="117">
        <f>+S189</f>
        <v>6900.0399999999991</v>
      </c>
    </row>
    <row r="191" spans="1:19" ht="15" customHeight="1" thickTop="1" x14ac:dyDescent="0.25">
      <c r="A191" s="370" t="s">
        <v>37</v>
      </c>
      <c r="B191" s="267"/>
      <c r="C191" s="373" t="s">
        <v>37</v>
      </c>
      <c r="D191" s="267"/>
      <c r="E191" s="373" t="s">
        <v>37</v>
      </c>
      <c r="F191" s="276"/>
      <c r="G191" s="111" t="s">
        <v>36</v>
      </c>
      <c r="H191" s="61">
        <v>0</v>
      </c>
      <c r="I191" s="112">
        <v>0</v>
      </c>
      <c r="J191" s="61">
        <v>0</v>
      </c>
      <c r="K191" s="112">
        <v>0</v>
      </c>
      <c r="L191" s="61">
        <v>0</v>
      </c>
      <c r="M191" s="112">
        <v>0</v>
      </c>
      <c r="N191" s="61">
        <v>0</v>
      </c>
      <c r="O191" s="112">
        <v>0</v>
      </c>
      <c r="P191" s="61">
        <v>0</v>
      </c>
      <c r="Q191" s="112">
        <v>0</v>
      </c>
      <c r="R191" s="61">
        <f t="shared" si="6"/>
        <v>0</v>
      </c>
      <c r="S191" s="112">
        <f>+I191+K191+M191+O191+Q191</f>
        <v>0</v>
      </c>
    </row>
    <row r="192" spans="1:19" ht="15.75" thickBot="1" x14ac:dyDescent="0.3">
      <c r="A192" s="371"/>
      <c r="B192" s="267"/>
      <c r="C192" s="374"/>
      <c r="D192" s="267"/>
      <c r="E192" s="374"/>
      <c r="F192" s="276"/>
      <c r="G192" s="111" t="s">
        <v>35</v>
      </c>
      <c r="H192" s="61">
        <v>0</v>
      </c>
      <c r="I192" s="112">
        <v>0</v>
      </c>
      <c r="J192" s="61">
        <v>0</v>
      </c>
      <c r="K192" s="112">
        <v>0</v>
      </c>
      <c r="L192" s="61">
        <v>0</v>
      </c>
      <c r="M192" s="112">
        <v>0</v>
      </c>
      <c r="N192" s="61">
        <v>0</v>
      </c>
      <c r="O192" s="112">
        <v>0</v>
      </c>
      <c r="P192" s="61">
        <v>0</v>
      </c>
      <c r="Q192" s="112">
        <v>0</v>
      </c>
      <c r="R192" s="61">
        <f t="shared" si="6"/>
        <v>0</v>
      </c>
      <c r="S192" s="112">
        <f>+I192+K192+M192+O192+Q192</f>
        <v>0</v>
      </c>
    </row>
    <row r="193" spans="1:19" ht="16.5" thickTop="1" thickBot="1" x14ac:dyDescent="0.3">
      <c r="A193" s="371"/>
      <c r="B193" s="267"/>
      <c r="C193" s="374"/>
      <c r="D193" s="267"/>
      <c r="E193" s="376"/>
      <c r="F193" s="276"/>
      <c r="G193" s="79" t="s">
        <v>34</v>
      </c>
      <c r="H193" s="115">
        <v>0</v>
      </c>
      <c r="I193" s="114">
        <v>0</v>
      </c>
      <c r="J193" s="115">
        <v>0</v>
      </c>
      <c r="K193" s="114">
        <v>0</v>
      </c>
      <c r="L193" s="115">
        <v>0</v>
      </c>
      <c r="M193" s="114">
        <v>0</v>
      </c>
      <c r="N193" s="115">
        <v>0</v>
      </c>
      <c r="O193" s="114">
        <v>0</v>
      </c>
      <c r="P193" s="115">
        <v>0</v>
      </c>
      <c r="Q193" s="114">
        <v>0</v>
      </c>
      <c r="R193" s="115">
        <f t="shared" si="6"/>
        <v>0</v>
      </c>
      <c r="S193" s="114">
        <f>SUM(S191:S192)</f>
        <v>0</v>
      </c>
    </row>
    <row r="194" spans="1:19" ht="15" customHeight="1" thickTop="1" thickBot="1" x14ac:dyDescent="0.3">
      <c r="A194" s="371"/>
      <c r="B194" s="267"/>
      <c r="C194" s="375"/>
      <c r="D194" s="267"/>
      <c r="E194" s="377" t="s">
        <v>34</v>
      </c>
      <c r="F194" s="377"/>
      <c r="G194" s="377"/>
      <c r="H194" s="115">
        <v>0</v>
      </c>
      <c r="I194" s="114">
        <v>0</v>
      </c>
      <c r="J194" s="115">
        <v>0</v>
      </c>
      <c r="K194" s="114">
        <v>0</v>
      </c>
      <c r="L194" s="115">
        <v>0</v>
      </c>
      <c r="M194" s="114">
        <v>0</v>
      </c>
      <c r="N194" s="115">
        <v>0</v>
      </c>
      <c r="O194" s="114">
        <v>0</v>
      </c>
      <c r="P194" s="115">
        <v>0</v>
      </c>
      <c r="Q194" s="114">
        <v>0</v>
      </c>
      <c r="R194" s="115">
        <f t="shared" si="6"/>
        <v>0</v>
      </c>
      <c r="S194" s="114">
        <f>+S193</f>
        <v>0</v>
      </c>
    </row>
    <row r="195" spans="1:19" ht="15" customHeight="1" thickTop="1" thickBot="1" x14ac:dyDescent="0.3">
      <c r="A195" s="384"/>
      <c r="B195" s="267"/>
      <c r="C195" s="385" t="s">
        <v>34</v>
      </c>
      <c r="D195" s="385"/>
      <c r="E195" s="385"/>
      <c r="F195" s="385"/>
      <c r="G195" s="385"/>
      <c r="H195" s="115">
        <v>0</v>
      </c>
      <c r="I195" s="114">
        <v>0</v>
      </c>
      <c r="J195" s="115">
        <v>0</v>
      </c>
      <c r="K195" s="114">
        <v>0</v>
      </c>
      <c r="L195" s="115">
        <v>0</v>
      </c>
      <c r="M195" s="114">
        <v>0</v>
      </c>
      <c r="N195" s="115">
        <v>0</v>
      </c>
      <c r="O195" s="114">
        <v>0</v>
      </c>
      <c r="P195" s="115">
        <v>0</v>
      </c>
      <c r="Q195" s="114">
        <v>0</v>
      </c>
      <c r="R195" s="115">
        <f t="shared" si="6"/>
        <v>0</v>
      </c>
      <c r="S195" s="114">
        <f>+S194</f>
        <v>0</v>
      </c>
    </row>
    <row r="196" spans="1:19" ht="15.75" thickTop="1" x14ac:dyDescent="0.25">
      <c r="A196" s="377" t="s">
        <v>33</v>
      </c>
      <c r="B196" s="377"/>
      <c r="C196" s="377"/>
      <c r="D196" s="377"/>
      <c r="E196" s="377"/>
      <c r="F196" s="377"/>
      <c r="G196" s="377"/>
      <c r="H196" s="114"/>
      <c r="I196" s="118">
        <f>+I195+I190+I181+I160</f>
        <v>467465.35</v>
      </c>
      <c r="J196" s="114"/>
      <c r="K196" s="118">
        <f>+K195+K190+K181+K160</f>
        <v>319508.44</v>
      </c>
      <c r="L196" s="114"/>
      <c r="M196" s="118">
        <f>+M195+M190+M181+M160</f>
        <v>294724.82</v>
      </c>
      <c r="N196" s="114"/>
      <c r="O196" s="118">
        <f>+O195+O190+O181+O160</f>
        <v>1834301.14</v>
      </c>
      <c r="P196" s="114"/>
      <c r="Q196" s="118">
        <f>+Q195+Q190+Q181+Q160</f>
        <v>49753.14</v>
      </c>
      <c r="R196" s="114"/>
      <c r="S196" s="118">
        <f>+S195+S190+S181+S160</f>
        <v>2965752.89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60"/>
    <mergeCell ref="C131:C159"/>
    <mergeCell ref="E131:E143"/>
    <mergeCell ref="E144:E150"/>
    <mergeCell ref="E151:E152"/>
    <mergeCell ref="E153:E158"/>
    <mergeCell ref="E159:G159"/>
    <mergeCell ref="C160:G160"/>
    <mergeCell ref="A161:A181"/>
    <mergeCell ref="C161:C180"/>
    <mergeCell ref="E161:E175"/>
    <mergeCell ref="E176:E179"/>
    <mergeCell ref="E180:G180"/>
    <mergeCell ref="C181:G181"/>
    <mergeCell ref="A196:G196"/>
    <mergeCell ref="A182:A190"/>
    <mergeCell ref="C182:C189"/>
    <mergeCell ref="E182:E188"/>
    <mergeCell ref="E189:G189"/>
    <mergeCell ref="C190:G190"/>
    <mergeCell ref="A191:A195"/>
    <mergeCell ref="C191:C194"/>
    <mergeCell ref="E191:E193"/>
    <mergeCell ref="E194:G194"/>
    <mergeCell ref="C195:G195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60" max="16383" man="1"/>
    <brk id="181" max="16383" man="1"/>
  </rowBreaks>
  <colBreaks count="1" manualBreakCount="1">
    <brk id="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>
    <pageSetUpPr fitToPage="1"/>
  </sheetPr>
  <dimension ref="A1:S196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294" customWidth="1"/>
    <col min="2" max="2" width="0.5" style="295" customWidth="1"/>
    <col min="3" max="3" width="18.125" style="299" customWidth="1"/>
    <col min="4" max="4" width="0.5" style="296" customWidth="1"/>
    <col min="5" max="5" width="26.875" style="299" customWidth="1"/>
    <col min="6" max="6" width="0.5" style="297" customWidth="1"/>
    <col min="7" max="7" width="55" style="300" bestFit="1" customWidth="1"/>
    <col min="8" max="8" width="15.625" style="301" customWidth="1"/>
    <col min="9" max="9" width="15.625" style="302" customWidth="1"/>
    <col min="10" max="17" width="15.625" style="294" customWidth="1"/>
    <col min="18" max="18" width="15.125" style="294" bestFit="1" customWidth="1"/>
    <col min="19" max="19" width="12.625" style="294" bestFit="1" customWidth="1"/>
    <col min="20" max="16384" width="9" style="294"/>
  </cols>
  <sheetData>
    <row r="1" spans="1:19" x14ac:dyDescent="0.25">
      <c r="A1" s="351" t="s">
        <v>641</v>
      </c>
      <c r="B1" s="351"/>
      <c r="C1" s="351"/>
      <c r="D1" s="351"/>
      <c r="E1" s="351"/>
      <c r="F1" s="351"/>
      <c r="G1" s="351"/>
      <c r="H1" s="351"/>
      <c r="I1" s="351"/>
      <c r="J1" s="107"/>
      <c r="K1" s="107"/>
      <c r="L1" s="107"/>
      <c r="M1" s="107"/>
      <c r="N1" s="107"/>
      <c r="O1" s="107"/>
      <c r="P1" s="107"/>
    </row>
    <row r="2" spans="1:19" x14ac:dyDescent="0.25">
      <c r="A2" s="109" t="s">
        <v>381</v>
      </c>
      <c r="B2" s="268"/>
      <c r="C2" s="109"/>
      <c r="D2" s="268"/>
      <c r="E2" s="109"/>
      <c r="F2" s="274"/>
      <c r="G2" s="109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9" x14ac:dyDescent="0.25">
      <c r="A3" s="388" t="s">
        <v>226</v>
      </c>
      <c r="B3" s="269"/>
      <c r="C3" s="386" t="s">
        <v>225</v>
      </c>
      <c r="D3" s="271"/>
      <c r="E3" s="386" t="s">
        <v>224</v>
      </c>
      <c r="F3" s="275"/>
      <c r="G3" s="388" t="s">
        <v>223</v>
      </c>
      <c r="H3" s="382" t="s">
        <v>635</v>
      </c>
      <c r="I3" s="383"/>
      <c r="J3" s="382" t="s">
        <v>636</v>
      </c>
      <c r="K3" s="383"/>
      <c r="L3" s="382" t="s">
        <v>637</v>
      </c>
      <c r="M3" s="383"/>
      <c r="N3" s="382" t="s">
        <v>638</v>
      </c>
      <c r="O3" s="383"/>
      <c r="P3" s="382" t="s">
        <v>639</v>
      </c>
      <c r="Q3" s="383"/>
      <c r="R3" s="382" t="s">
        <v>380</v>
      </c>
      <c r="S3" s="383"/>
    </row>
    <row r="4" spans="1:19" x14ac:dyDescent="0.25">
      <c r="A4" s="390"/>
      <c r="C4" s="387"/>
      <c r="E4" s="387"/>
      <c r="G4" s="389"/>
      <c r="H4" s="49" t="s">
        <v>222</v>
      </c>
      <c r="I4" s="110" t="s">
        <v>221</v>
      </c>
      <c r="J4" s="49" t="s">
        <v>222</v>
      </c>
      <c r="K4" s="110" t="s">
        <v>221</v>
      </c>
      <c r="L4" s="49" t="s">
        <v>222</v>
      </c>
      <c r="M4" s="110" t="s">
        <v>221</v>
      </c>
      <c r="N4" s="49" t="s">
        <v>222</v>
      </c>
      <c r="O4" s="110" t="s">
        <v>221</v>
      </c>
      <c r="P4" s="49" t="s">
        <v>222</v>
      </c>
      <c r="Q4" s="110" t="s">
        <v>221</v>
      </c>
      <c r="R4" s="49" t="s">
        <v>222</v>
      </c>
      <c r="S4" s="110" t="s">
        <v>221</v>
      </c>
    </row>
    <row r="5" spans="1:19" ht="15" customHeight="1" x14ac:dyDescent="0.25">
      <c r="A5" s="370" t="s">
        <v>99</v>
      </c>
      <c r="C5" s="379" t="s">
        <v>177</v>
      </c>
      <c r="E5" s="379" t="s">
        <v>220</v>
      </c>
      <c r="G5" s="111" t="s">
        <v>219</v>
      </c>
      <c r="H5" s="61">
        <v>835</v>
      </c>
      <c r="I5" s="112">
        <v>95.33</v>
      </c>
      <c r="J5" s="61">
        <v>388</v>
      </c>
      <c r="K5" s="112">
        <v>37.51</v>
      </c>
      <c r="L5" s="61">
        <v>129</v>
      </c>
      <c r="M5" s="112">
        <v>25.13</v>
      </c>
      <c r="N5" s="61">
        <v>195</v>
      </c>
      <c r="O5" s="112">
        <v>39.479999999999997</v>
      </c>
      <c r="P5" s="61">
        <v>157</v>
      </c>
      <c r="Q5" s="112">
        <v>140.65</v>
      </c>
      <c r="R5" s="61">
        <f t="shared" ref="R5:S20" si="0">+H5+J5+L5+N5+P5</f>
        <v>1704</v>
      </c>
      <c r="S5" s="112">
        <f t="shared" si="0"/>
        <v>338.1</v>
      </c>
    </row>
    <row r="6" spans="1:19" x14ac:dyDescent="0.25">
      <c r="A6" s="371"/>
      <c r="B6" s="273"/>
      <c r="C6" s="374"/>
      <c r="D6" s="273"/>
      <c r="E6" s="374"/>
      <c r="G6" s="111" t="s">
        <v>218</v>
      </c>
      <c r="H6" s="61">
        <v>36</v>
      </c>
      <c r="I6" s="112">
        <v>23.53</v>
      </c>
      <c r="J6" s="61">
        <v>18</v>
      </c>
      <c r="K6" s="112">
        <v>4.9400000000000004</v>
      </c>
      <c r="L6" s="61">
        <v>10</v>
      </c>
      <c r="M6" s="112">
        <v>30.34</v>
      </c>
      <c r="N6" s="61">
        <v>3</v>
      </c>
      <c r="O6" s="112">
        <v>0.28999999999999998</v>
      </c>
      <c r="P6" s="61">
        <v>14</v>
      </c>
      <c r="Q6" s="112">
        <v>7.95</v>
      </c>
      <c r="R6" s="61">
        <f t="shared" si="0"/>
        <v>81</v>
      </c>
      <c r="S6" s="112">
        <f t="shared" si="0"/>
        <v>67.05</v>
      </c>
    </row>
    <row r="7" spans="1:19" x14ac:dyDescent="0.25">
      <c r="A7" s="371"/>
      <c r="B7" s="273"/>
      <c r="C7" s="374"/>
      <c r="D7" s="273"/>
      <c r="E7" s="374"/>
      <c r="G7" s="111" t="s">
        <v>217</v>
      </c>
      <c r="H7" s="61">
        <v>1</v>
      </c>
      <c r="I7" s="112">
        <v>0.05</v>
      </c>
      <c r="J7" s="61">
        <v>0</v>
      </c>
      <c r="K7" s="112">
        <v>0</v>
      </c>
      <c r="L7" s="61">
        <v>0</v>
      </c>
      <c r="M7" s="112">
        <v>0</v>
      </c>
      <c r="N7" s="61">
        <v>0</v>
      </c>
      <c r="O7" s="112">
        <v>0</v>
      </c>
      <c r="P7" s="61">
        <v>0</v>
      </c>
      <c r="Q7" s="112">
        <v>0</v>
      </c>
      <c r="R7" s="61">
        <f t="shared" si="0"/>
        <v>1</v>
      </c>
      <c r="S7" s="112">
        <f t="shared" si="0"/>
        <v>0.05</v>
      </c>
    </row>
    <row r="8" spans="1:19" x14ac:dyDescent="0.25">
      <c r="A8" s="371"/>
      <c r="B8" s="273"/>
      <c r="C8" s="374"/>
      <c r="D8" s="273"/>
      <c r="E8" s="374"/>
      <c r="G8" s="111" t="s">
        <v>216</v>
      </c>
      <c r="H8" s="61">
        <v>20</v>
      </c>
      <c r="I8" s="112">
        <v>2.35</v>
      </c>
      <c r="J8" s="61">
        <v>2</v>
      </c>
      <c r="K8" s="112">
        <v>0.1</v>
      </c>
      <c r="L8" s="61">
        <v>0</v>
      </c>
      <c r="M8" s="112">
        <v>0</v>
      </c>
      <c r="N8" s="61">
        <v>2</v>
      </c>
      <c r="O8" s="112">
        <v>0.3</v>
      </c>
      <c r="P8" s="61">
        <v>9</v>
      </c>
      <c r="Q8" s="112">
        <v>8.8699999999999992</v>
      </c>
      <c r="R8" s="61">
        <f t="shared" si="0"/>
        <v>33</v>
      </c>
      <c r="S8" s="112">
        <f t="shared" si="0"/>
        <v>11.62</v>
      </c>
    </row>
    <row r="9" spans="1:19" ht="15.75" thickBot="1" x14ac:dyDescent="0.3">
      <c r="A9" s="371"/>
      <c r="B9" s="273"/>
      <c r="C9" s="374"/>
      <c r="D9" s="273"/>
      <c r="E9" s="374"/>
      <c r="G9" s="111" t="s">
        <v>215</v>
      </c>
      <c r="H9" s="61">
        <v>121</v>
      </c>
      <c r="I9" s="112">
        <v>28.05</v>
      </c>
      <c r="J9" s="61">
        <v>95</v>
      </c>
      <c r="K9" s="112">
        <v>9.1199999999999992</v>
      </c>
      <c r="L9" s="61">
        <v>16</v>
      </c>
      <c r="M9" s="112">
        <v>1.7</v>
      </c>
      <c r="N9" s="61">
        <v>16</v>
      </c>
      <c r="O9" s="112">
        <v>1.99</v>
      </c>
      <c r="P9" s="61">
        <v>12</v>
      </c>
      <c r="Q9" s="112">
        <v>3.91</v>
      </c>
      <c r="R9" s="61">
        <f t="shared" si="0"/>
        <v>260</v>
      </c>
      <c r="S9" s="112">
        <f t="shared" si="0"/>
        <v>44.77000000000001</v>
      </c>
    </row>
    <row r="10" spans="1:19" ht="15.75" thickTop="1" x14ac:dyDescent="0.25">
      <c r="A10" s="371"/>
      <c r="B10" s="273"/>
      <c r="C10" s="374"/>
      <c r="D10" s="273"/>
      <c r="E10" s="381"/>
      <c r="F10" s="276"/>
      <c r="G10" s="79" t="s">
        <v>214</v>
      </c>
      <c r="H10" s="113">
        <v>979</v>
      </c>
      <c r="I10" s="114">
        <v>149.31</v>
      </c>
      <c r="J10" s="113">
        <v>497</v>
      </c>
      <c r="K10" s="114">
        <v>51.67</v>
      </c>
      <c r="L10" s="113">
        <v>154</v>
      </c>
      <c r="M10" s="114">
        <v>57.17</v>
      </c>
      <c r="N10" s="113">
        <v>215</v>
      </c>
      <c r="O10" s="114">
        <v>42.06</v>
      </c>
      <c r="P10" s="113">
        <v>174</v>
      </c>
      <c r="Q10" s="114">
        <v>161.38</v>
      </c>
      <c r="R10" s="113">
        <f t="shared" si="0"/>
        <v>2019</v>
      </c>
      <c r="S10" s="114">
        <f>SUM(S5:S9)</f>
        <v>461.59000000000003</v>
      </c>
    </row>
    <row r="11" spans="1:19" ht="15" customHeight="1" x14ac:dyDescent="0.25">
      <c r="A11" s="371"/>
      <c r="B11" s="273"/>
      <c r="C11" s="374"/>
      <c r="D11" s="267"/>
      <c r="E11" s="379" t="s">
        <v>213</v>
      </c>
      <c r="F11" s="276"/>
      <c r="G11" s="111" t="s">
        <v>212</v>
      </c>
      <c r="H11" s="61">
        <v>0</v>
      </c>
      <c r="I11" s="112">
        <v>0</v>
      </c>
      <c r="J11" s="61">
        <v>0</v>
      </c>
      <c r="K11" s="112">
        <v>0</v>
      </c>
      <c r="L11" s="61">
        <v>0</v>
      </c>
      <c r="M11" s="112">
        <v>0</v>
      </c>
      <c r="N11" s="61">
        <v>2</v>
      </c>
      <c r="O11" s="112">
        <v>1.29</v>
      </c>
      <c r="P11" s="61">
        <v>293</v>
      </c>
      <c r="Q11" s="112">
        <v>385.17</v>
      </c>
      <c r="R11" s="61">
        <f t="shared" si="0"/>
        <v>295</v>
      </c>
      <c r="S11" s="112">
        <f t="shared" si="0"/>
        <v>386.46000000000004</v>
      </c>
    </row>
    <row r="12" spans="1:19" x14ac:dyDescent="0.25">
      <c r="A12" s="371"/>
      <c r="B12" s="273"/>
      <c r="C12" s="374"/>
      <c r="D12" s="267"/>
      <c r="E12" s="374"/>
      <c r="F12" s="276"/>
      <c r="G12" s="111" t="s">
        <v>211</v>
      </c>
      <c r="H12" s="61">
        <v>2972</v>
      </c>
      <c r="I12" s="112">
        <v>1983.78</v>
      </c>
      <c r="J12" s="61">
        <v>302</v>
      </c>
      <c r="K12" s="112">
        <v>179.87</v>
      </c>
      <c r="L12" s="61">
        <v>8</v>
      </c>
      <c r="M12" s="112">
        <v>1.02</v>
      </c>
      <c r="N12" s="61">
        <v>7</v>
      </c>
      <c r="O12" s="112">
        <v>6.38</v>
      </c>
      <c r="P12" s="61">
        <v>93</v>
      </c>
      <c r="Q12" s="112">
        <v>74.14</v>
      </c>
      <c r="R12" s="61">
        <f t="shared" si="0"/>
        <v>3382</v>
      </c>
      <c r="S12" s="112">
        <f t="shared" si="0"/>
        <v>2245.19</v>
      </c>
    </row>
    <row r="13" spans="1:19" x14ac:dyDescent="0.25">
      <c r="A13" s="371"/>
      <c r="B13" s="273"/>
      <c r="C13" s="374"/>
      <c r="D13" s="267"/>
      <c r="E13" s="374"/>
      <c r="F13" s="276"/>
      <c r="G13" s="111" t="s">
        <v>210</v>
      </c>
      <c r="H13" s="61">
        <v>73</v>
      </c>
      <c r="I13" s="112">
        <v>24.58</v>
      </c>
      <c r="J13" s="61">
        <v>103</v>
      </c>
      <c r="K13" s="112">
        <v>37.04</v>
      </c>
      <c r="L13" s="61">
        <v>0</v>
      </c>
      <c r="M13" s="112">
        <v>0</v>
      </c>
      <c r="N13" s="61">
        <v>2</v>
      </c>
      <c r="O13" s="112">
        <v>2.39</v>
      </c>
      <c r="P13" s="61">
        <v>0</v>
      </c>
      <c r="Q13" s="112">
        <v>0</v>
      </c>
      <c r="R13" s="61">
        <f t="shared" si="0"/>
        <v>178</v>
      </c>
      <c r="S13" s="112">
        <f t="shared" si="0"/>
        <v>64.009999999999991</v>
      </c>
    </row>
    <row r="14" spans="1:19" x14ac:dyDescent="0.25">
      <c r="A14" s="371"/>
      <c r="B14" s="273"/>
      <c r="C14" s="374"/>
      <c r="D14" s="267"/>
      <c r="E14" s="374"/>
      <c r="F14" s="276"/>
      <c r="G14" s="111" t="s">
        <v>209</v>
      </c>
      <c r="H14" s="61">
        <v>5499</v>
      </c>
      <c r="I14" s="112">
        <v>8080.4</v>
      </c>
      <c r="J14" s="61">
        <v>972</v>
      </c>
      <c r="K14" s="112">
        <v>801.82</v>
      </c>
      <c r="L14" s="61">
        <v>1</v>
      </c>
      <c r="M14" s="112">
        <v>1.8</v>
      </c>
      <c r="N14" s="61">
        <v>9</v>
      </c>
      <c r="O14" s="112">
        <v>11.49</v>
      </c>
      <c r="P14" s="61">
        <v>4</v>
      </c>
      <c r="Q14" s="112">
        <v>3.64</v>
      </c>
      <c r="R14" s="61">
        <f t="shared" si="0"/>
        <v>6485</v>
      </c>
      <c r="S14" s="112">
        <f t="shared" si="0"/>
        <v>8899.1499999999978</v>
      </c>
    </row>
    <row r="15" spans="1:19" x14ac:dyDescent="0.25">
      <c r="A15" s="371"/>
      <c r="B15" s="273"/>
      <c r="C15" s="374"/>
      <c r="D15" s="267"/>
      <c r="E15" s="374"/>
      <c r="F15" s="276"/>
      <c r="G15" s="111" t="s">
        <v>208</v>
      </c>
      <c r="H15" s="61">
        <v>576</v>
      </c>
      <c r="I15" s="112">
        <v>187.5</v>
      </c>
      <c r="J15" s="61">
        <v>130</v>
      </c>
      <c r="K15" s="112">
        <v>36.9</v>
      </c>
      <c r="L15" s="61">
        <v>14</v>
      </c>
      <c r="M15" s="112">
        <v>7.36</v>
      </c>
      <c r="N15" s="61">
        <v>6</v>
      </c>
      <c r="O15" s="112">
        <v>3.62</v>
      </c>
      <c r="P15" s="61">
        <v>2</v>
      </c>
      <c r="Q15" s="112">
        <v>0.13</v>
      </c>
      <c r="R15" s="61">
        <f t="shared" si="0"/>
        <v>728</v>
      </c>
      <c r="S15" s="112">
        <f t="shared" si="0"/>
        <v>235.51000000000002</v>
      </c>
    </row>
    <row r="16" spans="1:19" x14ac:dyDescent="0.25">
      <c r="A16" s="371"/>
      <c r="B16" s="273"/>
      <c r="C16" s="374"/>
      <c r="D16" s="267"/>
      <c r="E16" s="374"/>
      <c r="F16" s="276"/>
      <c r="G16" s="111" t="s">
        <v>207</v>
      </c>
      <c r="H16" s="61">
        <v>11</v>
      </c>
      <c r="I16" s="112">
        <v>8.25</v>
      </c>
      <c r="J16" s="61">
        <v>148</v>
      </c>
      <c r="K16" s="112">
        <v>97.2</v>
      </c>
      <c r="L16" s="61">
        <v>33</v>
      </c>
      <c r="M16" s="112">
        <v>30.93</v>
      </c>
      <c r="N16" s="61">
        <v>18</v>
      </c>
      <c r="O16" s="112">
        <v>30.31</v>
      </c>
      <c r="P16" s="61">
        <v>16</v>
      </c>
      <c r="Q16" s="112">
        <v>125.71</v>
      </c>
      <c r="R16" s="61">
        <f t="shared" si="0"/>
        <v>226</v>
      </c>
      <c r="S16" s="112">
        <f t="shared" si="0"/>
        <v>292.39999999999998</v>
      </c>
    </row>
    <row r="17" spans="1:19" x14ac:dyDescent="0.25">
      <c r="A17" s="371"/>
      <c r="B17" s="273"/>
      <c r="C17" s="374"/>
      <c r="D17" s="267"/>
      <c r="E17" s="374"/>
      <c r="F17" s="276"/>
      <c r="G17" s="111" t="s">
        <v>206</v>
      </c>
      <c r="H17" s="61">
        <v>6</v>
      </c>
      <c r="I17" s="112">
        <v>9.0500000000000007</v>
      </c>
      <c r="J17" s="61">
        <v>0</v>
      </c>
      <c r="K17" s="112">
        <v>0</v>
      </c>
      <c r="L17" s="61">
        <v>0</v>
      </c>
      <c r="M17" s="112">
        <v>0</v>
      </c>
      <c r="N17" s="61">
        <v>0</v>
      </c>
      <c r="O17" s="112">
        <v>0</v>
      </c>
      <c r="P17" s="61">
        <v>0</v>
      </c>
      <c r="Q17" s="112">
        <v>0</v>
      </c>
      <c r="R17" s="61">
        <f t="shared" si="0"/>
        <v>6</v>
      </c>
      <c r="S17" s="112">
        <f t="shared" si="0"/>
        <v>9.0500000000000007</v>
      </c>
    </row>
    <row r="18" spans="1:19" ht="15.75" thickBot="1" x14ac:dyDescent="0.3">
      <c r="A18" s="371"/>
      <c r="B18" s="273"/>
      <c r="C18" s="374"/>
      <c r="D18" s="267"/>
      <c r="E18" s="374"/>
      <c r="F18" s="276"/>
      <c r="G18" s="111" t="s">
        <v>205</v>
      </c>
      <c r="H18" s="61">
        <v>166</v>
      </c>
      <c r="I18" s="112">
        <v>40.880000000000003</v>
      </c>
      <c r="J18" s="61">
        <v>88</v>
      </c>
      <c r="K18" s="112">
        <v>15.02</v>
      </c>
      <c r="L18" s="61">
        <v>12</v>
      </c>
      <c r="M18" s="112">
        <v>3.65</v>
      </c>
      <c r="N18" s="61">
        <v>4</v>
      </c>
      <c r="O18" s="112">
        <v>0.4</v>
      </c>
      <c r="P18" s="61">
        <v>38</v>
      </c>
      <c r="Q18" s="112">
        <v>26.07</v>
      </c>
      <c r="R18" s="61">
        <f t="shared" si="0"/>
        <v>308</v>
      </c>
      <c r="S18" s="112">
        <f t="shared" si="0"/>
        <v>86.02000000000001</v>
      </c>
    </row>
    <row r="19" spans="1:19" ht="15.75" thickTop="1" x14ac:dyDescent="0.25">
      <c r="A19" s="371"/>
      <c r="B19" s="273"/>
      <c r="C19" s="374"/>
      <c r="D19" s="267"/>
      <c r="E19" s="381"/>
      <c r="F19" s="276"/>
      <c r="G19" s="79" t="s">
        <v>204</v>
      </c>
      <c r="H19" s="113">
        <v>8027</v>
      </c>
      <c r="I19" s="114">
        <v>10334.44</v>
      </c>
      <c r="J19" s="113">
        <v>1579</v>
      </c>
      <c r="K19" s="114">
        <v>1167.8499999999999</v>
      </c>
      <c r="L19" s="113">
        <v>66</v>
      </c>
      <c r="M19" s="114">
        <v>44.76</v>
      </c>
      <c r="N19" s="113">
        <v>45</v>
      </c>
      <c r="O19" s="114">
        <v>55.88</v>
      </c>
      <c r="P19" s="113">
        <v>372</v>
      </c>
      <c r="Q19" s="114">
        <v>614.86</v>
      </c>
      <c r="R19" s="113">
        <f t="shared" si="0"/>
        <v>10089</v>
      </c>
      <c r="S19" s="114">
        <f>SUM(S11:S18)</f>
        <v>12217.789999999997</v>
      </c>
    </row>
    <row r="20" spans="1:19" ht="15" customHeight="1" x14ac:dyDescent="0.25">
      <c r="A20" s="371"/>
      <c r="B20" s="273"/>
      <c r="C20" s="374"/>
      <c r="D20" s="267"/>
      <c r="E20" s="379" t="s">
        <v>203</v>
      </c>
      <c r="F20" s="276"/>
      <c r="G20" s="111" t="s">
        <v>202</v>
      </c>
      <c r="H20" s="61">
        <v>103</v>
      </c>
      <c r="I20" s="112">
        <v>24.44</v>
      </c>
      <c r="J20" s="61">
        <v>29</v>
      </c>
      <c r="K20" s="112">
        <v>10.119999999999999</v>
      </c>
      <c r="L20" s="61">
        <v>23</v>
      </c>
      <c r="M20" s="112">
        <v>8.69</v>
      </c>
      <c r="N20" s="61">
        <v>7</v>
      </c>
      <c r="O20" s="112">
        <v>5.78</v>
      </c>
      <c r="P20" s="61">
        <v>3</v>
      </c>
      <c r="Q20" s="112">
        <v>1.77</v>
      </c>
      <c r="R20" s="61">
        <f t="shared" si="0"/>
        <v>165</v>
      </c>
      <c r="S20" s="112">
        <f t="shared" si="0"/>
        <v>50.800000000000004</v>
      </c>
    </row>
    <row r="21" spans="1:19" x14ac:dyDescent="0.25">
      <c r="A21" s="371"/>
      <c r="B21" s="273"/>
      <c r="C21" s="374"/>
      <c r="D21" s="267"/>
      <c r="E21" s="374"/>
      <c r="F21" s="276"/>
      <c r="G21" s="111" t="s">
        <v>201</v>
      </c>
      <c r="H21" s="61">
        <v>1116</v>
      </c>
      <c r="I21" s="112">
        <v>582.13</v>
      </c>
      <c r="J21" s="61">
        <v>356</v>
      </c>
      <c r="K21" s="112">
        <v>268.58999999999997</v>
      </c>
      <c r="L21" s="61">
        <v>2</v>
      </c>
      <c r="M21" s="112">
        <v>0.86</v>
      </c>
      <c r="N21" s="61">
        <v>5</v>
      </c>
      <c r="O21" s="112">
        <v>2.15</v>
      </c>
      <c r="P21" s="61">
        <v>2</v>
      </c>
      <c r="Q21" s="112">
        <v>0.54</v>
      </c>
      <c r="R21" s="61">
        <f t="shared" ref="R21:S54" si="1">+H21+J21+L21+N21+P21</f>
        <v>1481</v>
      </c>
      <c r="S21" s="112">
        <f t="shared" si="1"/>
        <v>854.27</v>
      </c>
    </row>
    <row r="22" spans="1:19" x14ac:dyDescent="0.25">
      <c r="A22" s="371"/>
      <c r="B22" s="273"/>
      <c r="C22" s="374"/>
      <c r="D22" s="267"/>
      <c r="E22" s="374"/>
      <c r="F22" s="276"/>
      <c r="G22" s="111" t="s">
        <v>200</v>
      </c>
      <c r="H22" s="61">
        <v>5</v>
      </c>
      <c r="I22" s="112">
        <v>0.27</v>
      </c>
      <c r="J22" s="61">
        <v>1</v>
      </c>
      <c r="K22" s="112">
        <v>0.45</v>
      </c>
      <c r="L22" s="61">
        <v>6</v>
      </c>
      <c r="M22" s="112">
        <v>2.69</v>
      </c>
      <c r="N22" s="61">
        <v>1</v>
      </c>
      <c r="O22" s="112">
        <v>0.37</v>
      </c>
      <c r="P22" s="61">
        <v>0</v>
      </c>
      <c r="Q22" s="112">
        <v>0</v>
      </c>
      <c r="R22" s="61">
        <f t="shared" si="1"/>
        <v>13</v>
      </c>
      <c r="S22" s="112">
        <f t="shared" si="1"/>
        <v>3.7800000000000002</v>
      </c>
    </row>
    <row r="23" spans="1:19" x14ac:dyDescent="0.25">
      <c r="A23" s="371"/>
      <c r="B23" s="273"/>
      <c r="C23" s="374"/>
      <c r="D23" s="267"/>
      <c r="E23" s="374"/>
      <c r="F23" s="276"/>
      <c r="G23" s="111" t="s">
        <v>199</v>
      </c>
      <c r="H23" s="61">
        <v>146</v>
      </c>
      <c r="I23" s="112">
        <v>21.93</v>
      </c>
      <c r="J23" s="61">
        <v>22</v>
      </c>
      <c r="K23" s="112">
        <v>4.7699999999999996</v>
      </c>
      <c r="L23" s="61">
        <v>23</v>
      </c>
      <c r="M23" s="112">
        <v>10.57</v>
      </c>
      <c r="N23" s="61">
        <v>7</v>
      </c>
      <c r="O23" s="112">
        <v>1.92</v>
      </c>
      <c r="P23" s="61">
        <v>40</v>
      </c>
      <c r="Q23" s="112">
        <v>14.85</v>
      </c>
      <c r="R23" s="61">
        <f t="shared" si="1"/>
        <v>238</v>
      </c>
      <c r="S23" s="112">
        <f t="shared" si="1"/>
        <v>54.04</v>
      </c>
    </row>
    <row r="24" spans="1:19" x14ac:dyDescent="0.25">
      <c r="A24" s="371"/>
      <c r="B24" s="273"/>
      <c r="C24" s="374"/>
      <c r="D24" s="267"/>
      <c r="E24" s="374"/>
      <c r="F24" s="276"/>
      <c r="G24" s="111" t="s">
        <v>198</v>
      </c>
      <c r="H24" s="61">
        <v>0</v>
      </c>
      <c r="I24" s="112">
        <v>0</v>
      </c>
      <c r="J24" s="61">
        <v>2</v>
      </c>
      <c r="K24" s="112">
        <v>0.3</v>
      </c>
      <c r="L24" s="61">
        <v>3</v>
      </c>
      <c r="M24" s="112">
        <v>0.75</v>
      </c>
      <c r="N24" s="61">
        <v>1</v>
      </c>
      <c r="O24" s="112">
        <v>0.14000000000000001</v>
      </c>
      <c r="P24" s="61">
        <v>0</v>
      </c>
      <c r="Q24" s="112">
        <v>0</v>
      </c>
      <c r="R24" s="61">
        <f t="shared" si="1"/>
        <v>6</v>
      </c>
      <c r="S24" s="112">
        <f t="shared" si="1"/>
        <v>1.19</v>
      </c>
    </row>
    <row r="25" spans="1:19" x14ac:dyDescent="0.25">
      <c r="A25" s="371"/>
      <c r="B25" s="273"/>
      <c r="C25" s="374"/>
      <c r="D25" s="267"/>
      <c r="E25" s="374"/>
      <c r="F25" s="276"/>
      <c r="G25" s="111" t="s">
        <v>197</v>
      </c>
      <c r="H25" s="61">
        <v>1406</v>
      </c>
      <c r="I25" s="112">
        <v>818.25</v>
      </c>
      <c r="J25" s="61">
        <v>659</v>
      </c>
      <c r="K25" s="112">
        <v>273.60000000000002</v>
      </c>
      <c r="L25" s="61">
        <v>82</v>
      </c>
      <c r="M25" s="112">
        <v>214.43</v>
      </c>
      <c r="N25" s="61">
        <v>7</v>
      </c>
      <c r="O25" s="112">
        <v>4.59</v>
      </c>
      <c r="P25" s="61">
        <v>1</v>
      </c>
      <c r="Q25" s="112">
        <v>0.49</v>
      </c>
      <c r="R25" s="61">
        <f t="shared" si="1"/>
        <v>2155</v>
      </c>
      <c r="S25" s="112">
        <f t="shared" si="1"/>
        <v>1311.36</v>
      </c>
    </row>
    <row r="26" spans="1:19" x14ac:dyDescent="0.25">
      <c r="A26" s="371"/>
      <c r="B26" s="273"/>
      <c r="C26" s="374"/>
      <c r="D26" s="267"/>
      <c r="E26" s="374"/>
      <c r="F26" s="276"/>
      <c r="G26" s="111" t="s">
        <v>196</v>
      </c>
      <c r="H26" s="61">
        <v>40</v>
      </c>
      <c r="I26" s="112">
        <v>16.34</v>
      </c>
      <c r="J26" s="61">
        <v>243</v>
      </c>
      <c r="K26" s="112">
        <v>86.88</v>
      </c>
      <c r="L26" s="61">
        <v>6</v>
      </c>
      <c r="M26" s="112">
        <v>4.7699999999999996</v>
      </c>
      <c r="N26" s="61">
        <v>0</v>
      </c>
      <c r="O26" s="112">
        <v>0</v>
      </c>
      <c r="P26" s="61">
        <v>0</v>
      </c>
      <c r="Q26" s="112">
        <v>0</v>
      </c>
      <c r="R26" s="61">
        <f t="shared" si="1"/>
        <v>289</v>
      </c>
      <c r="S26" s="112">
        <f t="shared" si="1"/>
        <v>107.99</v>
      </c>
    </row>
    <row r="27" spans="1:19" x14ac:dyDescent="0.25">
      <c r="A27" s="371"/>
      <c r="B27" s="273"/>
      <c r="C27" s="374"/>
      <c r="D27" s="267"/>
      <c r="E27" s="374"/>
      <c r="F27" s="276"/>
      <c r="G27" s="111" t="s">
        <v>195</v>
      </c>
      <c r="H27" s="61">
        <v>4</v>
      </c>
      <c r="I27" s="112">
        <v>0.25</v>
      </c>
      <c r="J27" s="61">
        <v>1</v>
      </c>
      <c r="K27" s="112">
        <v>0.02</v>
      </c>
      <c r="L27" s="61">
        <v>1</v>
      </c>
      <c r="M27" s="112">
        <v>0.1</v>
      </c>
      <c r="N27" s="61">
        <v>0</v>
      </c>
      <c r="O27" s="112">
        <v>0</v>
      </c>
      <c r="P27" s="61">
        <v>0</v>
      </c>
      <c r="Q27" s="112">
        <v>0</v>
      </c>
      <c r="R27" s="61">
        <f t="shared" si="1"/>
        <v>6</v>
      </c>
      <c r="S27" s="112">
        <f t="shared" si="1"/>
        <v>0.37</v>
      </c>
    </row>
    <row r="28" spans="1:19" x14ac:dyDescent="0.25">
      <c r="A28" s="371"/>
      <c r="B28" s="273"/>
      <c r="C28" s="374"/>
      <c r="D28" s="267"/>
      <c r="E28" s="374"/>
      <c r="F28" s="276"/>
      <c r="G28" s="111" t="s">
        <v>194</v>
      </c>
      <c r="H28" s="61">
        <v>131</v>
      </c>
      <c r="I28" s="112">
        <v>28.35</v>
      </c>
      <c r="J28" s="61">
        <v>96</v>
      </c>
      <c r="K28" s="112">
        <v>38.97</v>
      </c>
      <c r="L28" s="61">
        <v>139</v>
      </c>
      <c r="M28" s="112">
        <v>405.18</v>
      </c>
      <c r="N28" s="61">
        <v>3</v>
      </c>
      <c r="O28" s="112">
        <v>0.92</v>
      </c>
      <c r="P28" s="61">
        <v>2</v>
      </c>
      <c r="Q28" s="112">
        <v>0.16</v>
      </c>
      <c r="R28" s="61">
        <f t="shared" si="1"/>
        <v>371</v>
      </c>
      <c r="S28" s="112">
        <f t="shared" si="1"/>
        <v>473.58000000000004</v>
      </c>
    </row>
    <row r="29" spans="1:19" x14ac:dyDescent="0.25">
      <c r="A29" s="371"/>
      <c r="B29" s="273"/>
      <c r="C29" s="374"/>
      <c r="D29" s="267"/>
      <c r="E29" s="374"/>
      <c r="F29" s="276"/>
      <c r="G29" s="111" t="s">
        <v>193</v>
      </c>
      <c r="H29" s="61">
        <v>153</v>
      </c>
      <c r="I29" s="112">
        <v>17.010000000000002</v>
      </c>
      <c r="J29" s="61">
        <v>164</v>
      </c>
      <c r="K29" s="112">
        <v>63.19</v>
      </c>
      <c r="L29" s="61">
        <v>25</v>
      </c>
      <c r="M29" s="112">
        <v>11.48</v>
      </c>
      <c r="N29" s="61">
        <v>6</v>
      </c>
      <c r="O29" s="112">
        <v>2.42</v>
      </c>
      <c r="P29" s="61">
        <v>3</v>
      </c>
      <c r="Q29" s="112">
        <v>1.48</v>
      </c>
      <c r="R29" s="61">
        <f t="shared" si="1"/>
        <v>351</v>
      </c>
      <c r="S29" s="112">
        <f t="shared" si="1"/>
        <v>95.580000000000013</v>
      </c>
    </row>
    <row r="30" spans="1:19" x14ac:dyDescent="0.25">
      <c r="A30" s="371"/>
      <c r="B30" s="273"/>
      <c r="C30" s="374"/>
      <c r="D30" s="267"/>
      <c r="E30" s="374"/>
      <c r="F30" s="276"/>
      <c r="G30" s="111" t="s">
        <v>492</v>
      </c>
      <c r="H30" s="61">
        <v>0</v>
      </c>
      <c r="I30" s="112">
        <v>0</v>
      </c>
      <c r="J30" s="61">
        <v>0</v>
      </c>
      <c r="K30" s="112">
        <v>0</v>
      </c>
      <c r="L30" s="61">
        <v>0</v>
      </c>
      <c r="M30" s="112">
        <v>0</v>
      </c>
      <c r="N30" s="61">
        <v>0</v>
      </c>
      <c r="O30" s="112">
        <v>0</v>
      </c>
      <c r="P30" s="61">
        <v>0</v>
      </c>
      <c r="Q30" s="112">
        <v>0</v>
      </c>
      <c r="R30" s="61">
        <f t="shared" si="1"/>
        <v>0</v>
      </c>
      <c r="S30" s="112">
        <f t="shared" si="1"/>
        <v>0</v>
      </c>
    </row>
    <row r="31" spans="1:19" ht="15.75" thickBot="1" x14ac:dyDescent="0.3">
      <c r="A31" s="371"/>
      <c r="B31" s="273"/>
      <c r="C31" s="374"/>
      <c r="D31" s="267"/>
      <c r="E31" s="374"/>
      <c r="F31" s="276"/>
      <c r="G31" s="111" t="s">
        <v>192</v>
      </c>
      <c r="H31" s="61">
        <v>2879</v>
      </c>
      <c r="I31" s="112">
        <v>398.61</v>
      </c>
      <c r="J31" s="61">
        <v>2285</v>
      </c>
      <c r="K31" s="112">
        <v>309.88</v>
      </c>
      <c r="L31" s="61">
        <v>233</v>
      </c>
      <c r="M31" s="112">
        <v>32.61</v>
      </c>
      <c r="N31" s="61">
        <v>114</v>
      </c>
      <c r="O31" s="112">
        <v>27.1</v>
      </c>
      <c r="P31" s="61">
        <v>27</v>
      </c>
      <c r="Q31" s="112">
        <v>8.5299999999999994</v>
      </c>
      <c r="R31" s="61">
        <f t="shared" si="1"/>
        <v>5538</v>
      </c>
      <c r="S31" s="112">
        <f t="shared" si="1"/>
        <v>776.73</v>
      </c>
    </row>
    <row r="32" spans="1:19" ht="15.75" thickTop="1" x14ac:dyDescent="0.25">
      <c r="A32" s="371"/>
      <c r="B32" s="273"/>
      <c r="C32" s="374"/>
      <c r="D32" s="267"/>
      <c r="E32" s="381"/>
      <c r="F32" s="276"/>
      <c r="G32" s="79" t="s">
        <v>191</v>
      </c>
      <c r="H32" s="113">
        <v>5384</v>
      </c>
      <c r="I32" s="114">
        <v>1907.58</v>
      </c>
      <c r="J32" s="113">
        <v>3524</v>
      </c>
      <c r="K32" s="114">
        <v>1056.77</v>
      </c>
      <c r="L32" s="113">
        <v>437</v>
      </c>
      <c r="M32" s="114">
        <v>692.13</v>
      </c>
      <c r="N32" s="113">
        <v>142</v>
      </c>
      <c r="O32" s="114">
        <v>45.39</v>
      </c>
      <c r="P32" s="113">
        <v>74</v>
      </c>
      <c r="Q32" s="114">
        <v>27.82</v>
      </c>
      <c r="R32" s="113">
        <f t="shared" si="1"/>
        <v>9561</v>
      </c>
      <c r="S32" s="114">
        <f>SUM(S20:S31)</f>
        <v>3729.6899999999991</v>
      </c>
    </row>
    <row r="33" spans="1:19" ht="15" customHeight="1" x14ac:dyDescent="0.25">
      <c r="A33" s="371" t="s">
        <v>99</v>
      </c>
      <c r="B33" s="273"/>
      <c r="C33" s="374" t="s">
        <v>177</v>
      </c>
      <c r="D33" s="267"/>
      <c r="E33" s="379" t="s">
        <v>190</v>
      </c>
      <c r="F33" s="276"/>
      <c r="G33" s="111" t="s">
        <v>189</v>
      </c>
      <c r="H33" s="61">
        <v>1</v>
      </c>
      <c r="I33" s="112">
        <v>0.33</v>
      </c>
      <c r="J33" s="61">
        <v>8</v>
      </c>
      <c r="K33" s="112">
        <v>3.11</v>
      </c>
      <c r="L33" s="61">
        <v>0</v>
      </c>
      <c r="M33" s="112">
        <v>0</v>
      </c>
      <c r="N33" s="61">
        <v>0</v>
      </c>
      <c r="O33" s="112">
        <v>0</v>
      </c>
      <c r="P33" s="61">
        <v>5</v>
      </c>
      <c r="Q33" s="112">
        <v>2.78</v>
      </c>
      <c r="R33" s="61">
        <f t="shared" si="1"/>
        <v>14</v>
      </c>
      <c r="S33" s="112">
        <f t="shared" si="1"/>
        <v>6.22</v>
      </c>
    </row>
    <row r="34" spans="1:19" ht="15" customHeight="1" x14ac:dyDescent="0.25">
      <c r="A34" s="371"/>
      <c r="B34" s="273"/>
      <c r="C34" s="374"/>
      <c r="D34" s="267"/>
      <c r="E34" s="374"/>
      <c r="F34" s="276"/>
      <c r="G34" s="111" t="s">
        <v>493</v>
      </c>
      <c r="H34" s="61">
        <v>0</v>
      </c>
      <c r="I34" s="112">
        <v>0</v>
      </c>
      <c r="J34" s="61">
        <v>0</v>
      </c>
      <c r="K34" s="112">
        <v>0</v>
      </c>
      <c r="L34" s="61">
        <v>0</v>
      </c>
      <c r="M34" s="112">
        <v>0</v>
      </c>
      <c r="N34" s="61">
        <v>0</v>
      </c>
      <c r="O34" s="112">
        <v>0</v>
      </c>
      <c r="P34" s="61">
        <v>0</v>
      </c>
      <c r="Q34" s="112">
        <v>0</v>
      </c>
      <c r="R34" s="61">
        <f t="shared" si="1"/>
        <v>0</v>
      </c>
      <c r="S34" s="112">
        <f t="shared" si="1"/>
        <v>0</v>
      </c>
    </row>
    <row r="35" spans="1:19" x14ac:dyDescent="0.25">
      <c r="A35" s="371"/>
      <c r="B35" s="273"/>
      <c r="C35" s="374"/>
      <c r="D35" s="267"/>
      <c r="E35" s="374"/>
      <c r="F35" s="276"/>
      <c r="G35" s="111" t="s">
        <v>188</v>
      </c>
      <c r="H35" s="61">
        <v>0</v>
      </c>
      <c r="I35" s="112">
        <v>0</v>
      </c>
      <c r="J35" s="61">
        <v>0</v>
      </c>
      <c r="K35" s="112">
        <v>0</v>
      </c>
      <c r="L35" s="61">
        <v>0</v>
      </c>
      <c r="M35" s="112">
        <v>0</v>
      </c>
      <c r="N35" s="61">
        <v>0</v>
      </c>
      <c r="O35" s="112">
        <v>0</v>
      </c>
      <c r="P35" s="61">
        <v>0</v>
      </c>
      <c r="Q35" s="112">
        <v>0</v>
      </c>
      <c r="R35" s="61">
        <f t="shared" si="1"/>
        <v>0</v>
      </c>
      <c r="S35" s="112">
        <f t="shared" si="1"/>
        <v>0</v>
      </c>
    </row>
    <row r="36" spans="1:19" x14ac:dyDescent="0.25">
      <c r="A36" s="371"/>
      <c r="B36" s="273"/>
      <c r="C36" s="374"/>
      <c r="D36" s="267"/>
      <c r="E36" s="374"/>
      <c r="F36" s="276"/>
      <c r="G36" s="111" t="s">
        <v>187</v>
      </c>
      <c r="H36" s="61">
        <v>0</v>
      </c>
      <c r="I36" s="112">
        <v>0</v>
      </c>
      <c r="J36" s="61">
        <v>0</v>
      </c>
      <c r="K36" s="112">
        <v>0</v>
      </c>
      <c r="L36" s="61">
        <v>0</v>
      </c>
      <c r="M36" s="112">
        <v>0</v>
      </c>
      <c r="N36" s="61">
        <v>0</v>
      </c>
      <c r="O36" s="112">
        <v>0</v>
      </c>
      <c r="P36" s="61">
        <v>0</v>
      </c>
      <c r="Q36" s="112">
        <v>0</v>
      </c>
      <c r="R36" s="61">
        <f t="shared" si="1"/>
        <v>0</v>
      </c>
      <c r="S36" s="112">
        <f t="shared" si="1"/>
        <v>0</v>
      </c>
    </row>
    <row r="37" spans="1:19" x14ac:dyDescent="0.25">
      <c r="A37" s="371"/>
      <c r="B37" s="273"/>
      <c r="C37" s="374"/>
      <c r="D37" s="267"/>
      <c r="E37" s="374"/>
      <c r="F37" s="276"/>
      <c r="G37" s="111" t="s">
        <v>186</v>
      </c>
      <c r="H37" s="61">
        <v>17</v>
      </c>
      <c r="I37" s="112">
        <v>4.71</v>
      </c>
      <c r="J37" s="61">
        <v>3</v>
      </c>
      <c r="K37" s="112">
        <v>0.42</v>
      </c>
      <c r="L37" s="61">
        <v>2</v>
      </c>
      <c r="M37" s="112">
        <v>0.46</v>
      </c>
      <c r="N37" s="61">
        <v>1</v>
      </c>
      <c r="O37" s="112">
        <v>0.2</v>
      </c>
      <c r="P37" s="61">
        <v>2</v>
      </c>
      <c r="Q37" s="112">
        <v>0.92</v>
      </c>
      <c r="R37" s="61">
        <f t="shared" si="1"/>
        <v>25</v>
      </c>
      <c r="S37" s="112">
        <f t="shared" si="1"/>
        <v>6.71</v>
      </c>
    </row>
    <row r="38" spans="1:19" x14ac:dyDescent="0.25">
      <c r="A38" s="371"/>
      <c r="B38" s="273"/>
      <c r="C38" s="374"/>
      <c r="D38" s="267"/>
      <c r="E38" s="374"/>
      <c r="F38" s="276"/>
      <c r="G38" s="111" t="s">
        <v>185</v>
      </c>
      <c r="H38" s="61">
        <v>2</v>
      </c>
      <c r="I38" s="112">
        <v>0.16</v>
      </c>
      <c r="J38" s="61">
        <v>2</v>
      </c>
      <c r="K38" s="112">
        <v>0.54</v>
      </c>
      <c r="L38" s="61">
        <v>0</v>
      </c>
      <c r="M38" s="112">
        <v>0</v>
      </c>
      <c r="N38" s="61">
        <v>0</v>
      </c>
      <c r="O38" s="112">
        <v>0</v>
      </c>
      <c r="P38" s="61">
        <v>0</v>
      </c>
      <c r="Q38" s="112">
        <v>0</v>
      </c>
      <c r="R38" s="61">
        <f t="shared" si="1"/>
        <v>4</v>
      </c>
      <c r="S38" s="112">
        <f t="shared" si="1"/>
        <v>0.70000000000000007</v>
      </c>
    </row>
    <row r="39" spans="1:19" x14ac:dyDescent="0.25">
      <c r="A39" s="371"/>
      <c r="B39" s="273"/>
      <c r="C39" s="374"/>
      <c r="D39" s="267"/>
      <c r="E39" s="374"/>
      <c r="F39" s="276"/>
      <c r="G39" s="111" t="s">
        <v>556</v>
      </c>
      <c r="H39" s="61">
        <v>0</v>
      </c>
      <c r="I39" s="112">
        <v>0</v>
      </c>
      <c r="J39" s="61">
        <v>0</v>
      </c>
      <c r="K39" s="112">
        <v>0</v>
      </c>
      <c r="L39" s="61">
        <v>0</v>
      </c>
      <c r="M39" s="112">
        <v>0</v>
      </c>
      <c r="N39" s="61">
        <v>0</v>
      </c>
      <c r="O39" s="112">
        <v>0</v>
      </c>
      <c r="P39" s="61">
        <v>0</v>
      </c>
      <c r="Q39" s="112">
        <v>0</v>
      </c>
      <c r="R39" s="61">
        <f t="shared" si="1"/>
        <v>0</v>
      </c>
      <c r="S39" s="112">
        <f t="shared" si="1"/>
        <v>0</v>
      </c>
    </row>
    <row r="40" spans="1:19" x14ac:dyDescent="0.25">
      <c r="A40" s="371"/>
      <c r="B40" s="273"/>
      <c r="C40" s="374"/>
      <c r="D40" s="267"/>
      <c r="E40" s="374"/>
      <c r="F40" s="276"/>
      <c r="G40" s="111" t="s">
        <v>184</v>
      </c>
      <c r="H40" s="61">
        <v>157</v>
      </c>
      <c r="I40" s="112">
        <v>231.64</v>
      </c>
      <c r="J40" s="61">
        <v>93</v>
      </c>
      <c r="K40" s="112">
        <v>153.63999999999999</v>
      </c>
      <c r="L40" s="61">
        <v>1</v>
      </c>
      <c r="M40" s="112">
        <v>0.05</v>
      </c>
      <c r="N40" s="61">
        <v>0</v>
      </c>
      <c r="O40" s="112">
        <v>0</v>
      </c>
      <c r="P40" s="61">
        <v>0</v>
      </c>
      <c r="Q40" s="112">
        <v>0</v>
      </c>
      <c r="R40" s="61">
        <f t="shared" si="1"/>
        <v>251</v>
      </c>
      <c r="S40" s="112">
        <f t="shared" si="1"/>
        <v>385.33</v>
      </c>
    </row>
    <row r="41" spans="1:19" x14ac:dyDescent="0.25">
      <c r="A41" s="371"/>
      <c r="B41" s="273"/>
      <c r="C41" s="374"/>
      <c r="D41" s="267"/>
      <c r="E41" s="374"/>
      <c r="F41" s="276"/>
      <c r="G41" s="111" t="s">
        <v>557</v>
      </c>
      <c r="H41" s="61">
        <v>0</v>
      </c>
      <c r="I41" s="112">
        <v>0</v>
      </c>
      <c r="J41" s="61">
        <v>0</v>
      </c>
      <c r="K41" s="112">
        <v>0</v>
      </c>
      <c r="L41" s="61">
        <v>0</v>
      </c>
      <c r="M41" s="112">
        <v>0</v>
      </c>
      <c r="N41" s="61">
        <v>0</v>
      </c>
      <c r="O41" s="112">
        <v>0</v>
      </c>
      <c r="P41" s="61">
        <v>0</v>
      </c>
      <c r="Q41" s="112">
        <v>0</v>
      </c>
      <c r="R41" s="61">
        <f t="shared" si="1"/>
        <v>0</v>
      </c>
      <c r="S41" s="112">
        <f t="shared" si="1"/>
        <v>0</v>
      </c>
    </row>
    <row r="42" spans="1:19" x14ac:dyDescent="0.25">
      <c r="A42" s="371"/>
      <c r="B42" s="273"/>
      <c r="C42" s="374"/>
      <c r="D42" s="267"/>
      <c r="E42" s="374"/>
      <c r="F42" s="276"/>
      <c r="G42" s="111" t="s">
        <v>432</v>
      </c>
      <c r="H42" s="61">
        <v>4</v>
      </c>
      <c r="I42" s="112">
        <v>5.09</v>
      </c>
      <c r="J42" s="61">
        <v>2</v>
      </c>
      <c r="K42" s="112">
        <v>1.51</v>
      </c>
      <c r="L42" s="61">
        <v>0</v>
      </c>
      <c r="M42" s="112">
        <v>0</v>
      </c>
      <c r="N42" s="61">
        <v>0</v>
      </c>
      <c r="O42" s="112">
        <v>0</v>
      </c>
      <c r="P42" s="61">
        <v>0</v>
      </c>
      <c r="Q42" s="112">
        <v>0</v>
      </c>
      <c r="R42" s="61">
        <f t="shared" si="1"/>
        <v>6</v>
      </c>
      <c r="S42" s="112">
        <f t="shared" si="1"/>
        <v>6.6</v>
      </c>
    </row>
    <row r="43" spans="1:19" x14ac:dyDescent="0.25">
      <c r="A43" s="371"/>
      <c r="B43" s="273"/>
      <c r="C43" s="374"/>
      <c r="D43" s="267"/>
      <c r="E43" s="374"/>
      <c r="F43" s="276"/>
      <c r="G43" s="111" t="s">
        <v>433</v>
      </c>
      <c r="H43" s="61">
        <v>0</v>
      </c>
      <c r="I43" s="112">
        <v>0</v>
      </c>
      <c r="J43" s="61">
        <v>0</v>
      </c>
      <c r="K43" s="112">
        <v>0</v>
      </c>
      <c r="L43" s="61">
        <v>0</v>
      </c>
      <c r="M43" s="112">
        <v>0</v>
      </c>
      <c r="N43" s="61">
        <v>0</v>
      </c>
      <c r="O43" s="112">
        <v>0</v>
      </c>
      <c r="P43" s="61">
        <v>0</v>
      </c>
      <c r="Q43" s="112">
        <v>0</v>
      </c>
      <c r="R43" s="61">
        <f t="shared" si="1"/>
        <v>0</v>
      </c>
      <c r="S43" s="112">
        <f t="shared" si="1"/>
        <v>0</v>
      </c>
    </row>
    <row r="44" spans="1:19" x14ac:dyDescent="0.25">
      <c r="A44" s="371"/>
      <c r="B44" s="273"/>
      <c r="C44" s="374"/>
      <c r="D44" s="267"/>
      <c r="E44" s="374"/>
      <c r="F44" s="276"/>
      <c r="G44" s="111" t="s">
        <v>183</v>
      </c>
      <c r="H44" s="61">
        <v>2</v>
      </c>
      <c r="I44" s="112">
        <v>2.23</v>
      </c>
      <c r="J44" s="61">
        <v>1</v>
      </c>
      <c r="K44" s="112">
        <v>0.33</v>
      </c>
      <c r="L44" s="61">
        <v>2</v>
      </c>
      <c r="M44" s="112">
        <v>0.35</v>
      </c>
      <c r="N44" s="61">
        <v>0</v>
      </c>
      <c r="O44" s="112">
        <v>0</v>
      </c>
      <c r="P44" s="61">
        <v>1</v>
      </c>
      <c r="Q44" s="112">
        <v>1</v>
      </c>
      <c r="R44" s="61">
        <f t="shared" si="1"/>
        <v>6</v>
      </c>
      <c r="S44" s="112">
        <f t="shared" si="1"/>
        <v>3.91</v>
      </c>
    </row>
    <row r="45" spans="1:19" ht="15.75" thickBot="1" x14ac:dyDescent="0.3">
      <c r="A45" s="371"/>
      <c r="B45" s="273"/>
      <c r="C45" s="374"/>
      <c r="D45" s="267"/>
      <c r="E45" s="374"/>
      <c r="F45" s="276"/>
      <c r="G45" s="111" t="s">
        <v>182</v>
      </c>
      <c r="H45" s="61">
        <v>28</v>
      </c>
      <c r="I45" s="112">
        <v>6.57</v>
      </c>
      <c r="J45" s="61">
        <v>30</v>
      </c>
      <c r="K45" s="112">
        <v>10.46</v>
      </c>
      <c r="L45" s="61">
        <v>1</v>
      </c>
      <c r="M45" s="112">
        <v>0.13</v>
      </c>
      <c r="N45" s="61">
        <v>1</v>
      </c>
      <c r="O45" s="112">
        <v>0.17</v>
      </c>
      <c r="P45" s="61">
        <v>1</v>
      </c>
      <c r="Q45" s="112">
        <v>0.18</v>
      </c>
      <c r="R45" s="61">
        <f t="shared" si="1"/>
        <v>61</v>
      </c>
      <c r="S45" s="112">
        <f t="shared" si="1"/>
        <v>17.510000000000002</v>
      </c>
    </row>
    <row r="46" spans="1:19" ht="15.75" thickTop="1" x14ac:dyDescent="0.25">
      <c r="A46" s="371"/>
      <c r="B46" s="273"/>
      <c r="C46" s="374"/>
      <c r="D46" s="267"/>
      <c r="E46" s="381"/>
      <c r="F46" s="276"/>
      <c r="G46" s="79" t="s">
        <v>181</v>
      </c>
      <c r="H46" s="113">
        <v>209</v>
      </c>
      <c r="I46" s="114">
        <v>250.73</v>
      </c>
      <c r="J46" s="113">
        <v>137</v>
      </c>
      <c r="K46" s="114">
        <v>170.01</v>
      </c>
      <c r="L46" s="113">
        <v>6</v>
      </c>
      <c r="M46" s="114">
        <v>0.99</v>
      </c>
      <c r="N46" s="113">
        <v>2</v>
      </c>
      <c r="O46" s="114">
        <v>0.37</v>
      </c>
      <c r="P46" s="113">
        <v>9</v>
      </c>
      <c r="Q46" s="114">
        <v>4.88</v>
      </c>
      <c r="R46" s="113">
        <f t="shared" si="1"/>
        <v>363</v>
      </c>
      <c r="S46" s="114">
        <f>SUM(S33:S45)</f>
        <v>426.98</v>
      </c>
    </row>
    <row r="47" spans="1:19" ht="15" customHeight="1" thickBot="1" x14ac:dyDescent="0.3">
      <c r="A47" s="371"/>
      <c r="B47" s="273"/>
      <c r="C47" s="374"/>
      <c r="D47" s="267"/>
      <c r="E47" s="379" t="s">
        <v>180</v>
      </c>
      <c r="F47" s="276"/>
      <c r="G47" s="111" t="s">
        <v>179</v>
      </c>
      <c r="H47" s="61">
        <v>7890</v>
      </c>
      <c r="I47" s="112">
        <v>2183.41</v>
      </c>
      <c r="J47" s="61">
        <v>4396</v>
      </c>
      <c r="K47" s="112">
        <v>1053.68</v>
      </c>
      <c r="L47" s="61">
        <v>629</v>
      </c>
      <c r="M47" s="112">
        <v>134.07</v>
      </c>
      <c r="N47" s="61">
        <v>308</v>
      </c>
      <c r="O47" s="112">
        <v>104.42</v>
      </c>
      <c r="P47" s="61">
        <v>501</v>
      </c>
      <c r="Q47" s="112">
        <v>929.01</v>
      </c>
      <c r="R47" s="61">
        <f t="shared" si="1"/>
        <v>13724</v>
      </c>
      <c r="S47" s="112">
        <f>+I47+K47+M47+O47+Q47</f>
        <v>4404.59</v>
      </c>
    </row>
    <row r="48" spans="1:19" ht="15.75" thickTop="1" x14ac:dyDescent="0.25">
      <c r="A48" s="371"/>
      <c r="B48" s="273"/>
      <c r="C48" s="374"/>
      <c r="D48" s="267"/>
      <c r="E48" s="374"/>
      <c r="F48" s="276"/>
      <c r="G48" s="79" t="s">
        <v>178</v>
      </c>
      <c r="H48" s="113">
        <v>7890</v>
      </c>
      <c r="I48" s="114">
        <v>2183.41</v>
      </c>
      <c r="J48" s="113">
        <v>4396</v>
      </c>
      <c r="K48" s="114">
        <v>1053.68</v>
      </c>
      <c r="L48" s="113">
        <v>629</v>
      </c>
      <c r="M48" s="114">
        <v>134.07</v>
      </c>
      <c r="N48" s="113">
        <v>308</v>
      </c>
      <c r="O48" s="114">
        <v>104.42</v>
      </c>
      <c r="P48" s="113">
        <v>501</v>
      </c>
      <c r="Q48" s="114">
        <v>929.01</v>
      </c>
      <c r="R48" s="113">
        <f t="shared" si="1"/>
        <v>13724</v>
      </c>
      <c r="S48" s="114">
        <f>SUM(S47)</f>
        <v>4404.59</v>
      </c>
    </row>
    <row r="49" spans="1:19" ht="15.75" customHeight="1" thickBot="1" x14ac:dyDescent="0.3">
      <c r="A49" s="371"/>
      <c r="B49" s="273"/>
      <c r="C49" s="374"/>
      <c r="D49" s="267"/>
      <c r="E49" s="379" t="s">
        <v>176</v>
      </c>
      <c r="F49" s="276"/>
      <c r="G49" s="111" t="s">
        <v>175</v>
      </c>
      <c r="H49" s="61">
        <v>14101</v>
      </c>
      <c r="I49" s="112">
        <v>12146.69</v>
      </c>
      <c r="J49" s="61">
        <v>11383</v>
      </c>
      <c r="K49" s="112">
        <v>8541.67</v>
      </c>
      <c r="L49" s="61">
        <v>2001</v>
      </c>
      <c r="M49" s="112">
        <v>2517.34</v>
      </c>
      <c r="N49" s="61">
        <v>2883</v>
      </c>
      <c r="O49" s="112">
        <v>4780.9399999999996</v>
      </c>
      <c r="P49" s="61">
        <v>370</v>
      </c>
      <c r="Q49" s="112">
        <v>164.23</v>
      </c>
      <c r="R49" s="61">
        <f t="shared" si="1"/>
        <v>30738</v>
      </c>
      <c r="S49" s="112">
        <f>+I49+K49+M49+O49+Q49</f>
        <v>28150.87</v>
      </c>
    </row>
    <row r="50" spans="1:19" ht="15.75" thickTop="1" x14ac:dyDescent="0.25">
      <c r="A50" s="371"/>
      <c r="B50" s="273"/>
      <c r="C50" s="374"/>
      <c r="D50" s="267"/>
      <c r="E50" s="381"/>
      <c r="F50" s="276"/>
      <c r="G50" s="79" t="s">
        <v>174</v>
      </c>
      <c r="H50" s="113">
        <v>14101</v>
      </c>
      <c r="I50" s="114">
        <v>12146.69</v>
      </c>
      <c r="J50" s="113">
        <v>11383</v>
      </c>
      <c r="K50" s="114">
        <v>8541.67</v>
      </c>
      <c r="L50" s="113">
        <v>2001</v>
      </c>
      <c r="M50" s="114">
        <v>2517.34</v>
      </c>
      <c r="N50" s="113">
        <v>2883</v>
      </c>
      <c r="O50" s="114">
        <v>4780.9399999999996</v>
      </c>
      <c r="P50" s="113">
        <v>370</v>
      </c>
      <c r="Q50" s="114">
        <v>164.23</v>
      </c>
      <c r="R50" s="113">
        <f t="shared" si="1"/>
        <v>30738</v>
      </c>
      <c r="S50" s="114">
        <f>SUM(S49)</f>
        <v>28150.87</v>
      </c>
    </row>
    <row r="51" spans="1:19" ht="15" customHeight="1" x14ac:dyDescent="0.25">
      <c r="A51" s="371"/>
      <c r="B51" s="273"/>
      <c r="C51" s="374"/>
      <c r="D51" s="267"/>
      <c r="E51" s="379" t="s">
        <v>173</v>
      </c>
      <c r="F51" s="276"/>
      <c r="G51" s="111" t="s">
        <v>172</v>
      </c>
      <c r="H51" s="61">
        <v>19</v>
      </c>
      <c r="I51" s="112">
        <v>11.32</v>
      </c>
      <c r="J51" s="61">
        <v>17</v>
      </c>
      <c r="K51" s="112">
        <v>18.489999999999998</v>
      </c>
      <c r="L51" s="61">
        <v>0</v>
      </c>
      <c r="M51" s="112">
        <v>0</v>
      </c>
      <c r="N51" s="61">
        <v>2</v>
      </c>
      <c r="O51" s="112">
        <v>0.16</v>
      </c>
      <c r="P51" s="61">
        <v>0</v>
      </c>
      <c r="Q51" s="112">
        <v>0</v>
      </c>
      <c r="R51" s="61">
        <f t="shared" si="1"/>
        <v>38</v>
      </c>
      <c r="S51" s="112">
        <f t="shared" si="1"/>
        <v>29.97</v>
      </c>
    </row>
    <row r="52" spans="1:19" x14ac:dyDescent="0.25">
      <c r="A52" s="371"/>
      <c r="B52" s="273"/>
      <c r="C52" s="374"/>
      <c r="D52" s="267"/>
      <c r="E52" s="374"/>
      <c r="F52" s="276"/>
      <c r="G52" s="111" t="s">
        <v>171</v>
      </c>
      <c r="H52" s="61">
        <v>61</v>
      </c>
      <c r="I52" s="112">
        <v>37.43</v>
      </c>
      <c r="J52" s="61">
        <v>29</v>
      </c>
      <c r="K52" s="112">
        <v>16.11</v>
      </c>
      <c r="L52" s="61">
        <v>0</v>
      </c>
      <c r="M52" s="112">
        <v>0</v>
      </c>
      <c r="N52" s="61">
        <v>2</v>
      </c>
      <c r="O52" s="112">
        <v>0.87</v>
      </c>
      <c r="P52" s="61">
        <v>4</v>
      </c>
      <c r="Q52" s="112">
        <v>17.649999999999999</v>
      </c>
      <c r="R52" s="61">
        <f t="shared" si="1"/>
        <v>96</v>
      </c>
      <c r="S52" s="112">
        <f t="shared" si="1"/>
        <v>72.06</v>
      </c>
    </row>
    <row r="53" spans="1:19" x14ac:dyDescent="0.25">
      <c r="A53" s="371"/>
      <c r="B53" s="273"/>
      <c r="C53" s="374"/>
      <c r="D53" s="267"/>
      <c r="E53" s="374"/>
      <c r="F53" s="276"/>
      <c r="G53" s="111" t="s">
        <v>170</v>
      </c>
      <c r="H53" s="61">
        <v>22</v>
      </c>
      <c r="I53" s="112">
        <v>18.97</v>
      </c>
      <c r="J53" s="61">
        <v>26</v>
      </c>
      <c r="K53" s="112">
        <v>9.5399999999999991</v>
      </c>
      <c r="L53" s="61">
        <v>0</v>
      </c>
      <c r="M53" s="112">
        <v>0</v>
      </c>
      <c r="N53" s="61">
        <v>0</v>
      </c>
      <c r="O53" s="112">
        <v>0</v>
      </c>
      <c r="P53" s="61">
        <v>0</v>
      </c>
      <c r="Q53" s="112">
        <v>0</v>
      </c>
      <c r="R53" s="61">
        <f t="shared" si="1"/>
        <v>48</v>
      </c>
      <c r="S53" s="112">
        <f t="shared" si="1"/>
        <v>28.509999999999998</v>
      </c>
    </row>
    <row r="54" spans="1:19" x14ac:dyDescent="0.25">
      <c r="A54" s="371"/>
      <c r="B54" s="273"/>
      <c r="C54" s="374"/>
      <c r="D54" s="267"/>
      <c r="E54" s="374"/>
      <c r="F54" s="276"/>
      <c r="G54" s="111" t="s">
        <v>169</v>
      </c>
      <c r="H54" s="61">
        <v>3</v>
      </c>
      <c r="I54" s="112">
        <v>1.82</v>
      </c>
      <c r="J54" s="61">
        <v>48</v>
      </c>
      <c r="K54" s="112">
        <v>77.180000000000007</v>
      </c>
      <c r="L54" s="61">
        <v>1</v>
      </c>
      <c r="M54" s="112">
        <v>1.26</v>
      </c>
      <c r="N54" s="61">
        <v>4</v>
      </c>
      <c r="O54" s="112">
        <v>36.619999999999997</v>
      </c>
      <c r="P54" s="61">
        <v>43</v>
      </c>
      <c r="Q54" s="112">
        <v>99.37</v>
      </c>
      <c r="R54" s="61">
        <f t="shared" si="1"/>
        <v>99</v>
      </c>
      <c r="S54" s="112">
        <f t="shared" si="1"/>
        <v>216.25</v>
      </c>
    </row>
    <row r="55" spans="1:19" x14ac:dyDescent="0.25">
      <c r="A55" s="371"/>
      <c r="B55" s="273"/>
      <c r="C55" s="374"/>
      <c r="D55" s="267"/>
      <c r="E55" s="374"/>
      <c r="F55" s="276"/>
      <c r="G55" s="111" t="s">
        <v>168</v>
      </c>
      <c r="H55" s="61">
        <v>221</v>
      </c>
      <c r="I55" s="112">
        <v>264.55</v>
      </c>
      <c r="J55" s="61">
        <v>200</v>
      </c>
      <c r="K55" s="112">
        <v>207.24</v>
      </c>
      <c r="L55" s="61">
        <v>1</v>
      </c>
      <c r="M55" s="112">
        <v>1.2</v>
      </c>
      <c r="N55" s="61">
        <v>2</v>
      </c>
      <c r="O55" s="112">
        <v>4.4800000000000004</v>
      </c>
      <c r="P55" s="61">
        <v>0</v>
      </c>
      <c r="Q55" s="112">
        <v>0</v>
      </c>
      <c r="R55" s="61">
        <f t="shared" ref="R55:S89" si="2">+H55+J55+L55+N55+P55</f>
        <v>424</v>
      </c>
      <c r="S55" s="112">
        <f t="shared" si="2"/>
        <v>477.47</v>
      </c>
    </row>
    <row r="56" spans="1:19" x14ac:dyDescent="0.25">
      <c r="A56" s="371"/>
      <c r="B56" s="273"/>
      <c r="C56" s="374"/>
      <c r="D56" s="267"/>
      <c r="E56" s="374"/>
      <c r="F56" s="276"/>
      <c r="G56" s="111" t="s">
        <v>167</v>
      </c>
      <c r="H56" s="61">
        <v>219</v>
      </c>
      <c r="I56" s="112">
        <v>105.53</v>
      </c>
      <c r="J56" s="61">
        <v>1</v>
      </c>
      <c r="K56" s="112">
        <v>0.35</v>
      </c>
      <c r="L56" s="61">
        <v>0</v>
      </c>
      <c r="M56" s="112">
        <v>0</v>
      </c>
      <c r="N56" s="61">
        <v>0</v>
      </c>
      <c r="O56" s="112">
        <v>0</v>
      </c>
      <c r="P56" s="61">
        <v>0</v>
      </c>
      <c r="Q56" s="112">
        <v>0</v>
      </c>
      <c r="R56" s="61">
        <f t="shared" si="2"/>
        <v>220</v>
      </c>
      <c r="S56" s="112">
        <f t="shared" si="2"/>
        <v>105.88</v>
      </c>
    </row>
    <row r="57" spans="1:19" ht="15.75" thickBot="1" x14ac:dyDescent="0.3">
      <c r="A57" s="371"/>
      <c r="B57" s="273"/>
      <c r="C57" s="374"/>
      <c r="D57" s="267"/>
      <c r="E57" s="374"/>
      <c r="F57" s="276"/>
      <c r="G57" s="111" t="s">
        <v>166</v>
      </c>
      <c r="H57" s="61">
        <v>469</v>
      </c>
      <c r="I57" s="112">
        <v>59.74</v>
      </c>
      <c r="J57" s="61">
        <v>236</v>
      </c>
      <c r="K57" s="112">
        <v>30.18</v>
      </c>
      <c r="L57" s="61">
        <v>90</v>
      </c>
      <c r="M57" s="112">
        <v>11.74</v>
      </c>
      <c r="N57" s="61">
        <v>49</v>
      </c>
      <c r="O57" s="112">
        <v>9.64</v>
      </c>
      <c r="P57" s="61">
        <v>7</v>
      </c>
      <c r="Q57" s="112">
        <v>0.92</v>
      </c>
      <c r="R57" s="61">
        <f t="shared" si="2"/>
        <v>851</v>
      </c>
      <c r="S57" s="112">
        <f t="shared" si="2"/>
        <v>112.22</v>
      </c>
    </row>
    <row r="58" spans="1:19" ht="15.75" thickTop="1" x14ac:dyDescent="0.25">
      <c r="A58" s="371"/>
      <c r="B58" s="273"/>
      <c r="C58" s="374"/>
      <c r="D58" s="267"/>
      <c r="E58" s="381"/>
      <c r="F58" s="276"/>
      <c r="G58" s="79" t="s">
        <v>165</v>
      </c>
      <c r="H58" s="113">
        <v>957</v>
      </c>
      <c r="I58" s="114">
        <v>499.36</v>
      </c>
      <c r="J58" s="113">
        <v>518</v>
      </c>
      <c r="K58" s="114">
        <v>359.09</v>
      </c>
      <c r="L58" s="113">
        <v>92</v>
      </c>
      <c r="M58" s="114">
        <v>14.2</v>
      </c>
      <c r="N58" s="113">
        <v>57</v>
      </c>
      <c r="O58" s="114">
        <v>51.77</v>
      </c>
      <c r="P58" s="113">
        <v>52</v>
      </c>
      <c r="Q58" s="114">
        <v>117.94</v>
      </c>
      <c r="R58" s="113">
        <f t="shared" si="2"/>
        <v>1676</v>
      </c>
      <c r="S58" s="114">
        <f>SUM(S51:S57)</f>
        <v>1042.3599999999999</v>
      </c>
    </row>
    <row r="59" spans="1:19" ht="15" customHeight="1" thickBot="1" x14ac:dyDescent="0.3">
      <c r="A59" s="371"/>
      <c r="B59" s="273"/>
      <c r="C59" s="374"/>
      <c r="D59" s="267"/>
      <c r="E59" s="379" t="s">
        <v>164</v>
      </c>
      <c r="F59" s="276"/>
      <c r="G59" s="111" t="s">
        <v>163</v>
      </c>
      <c r="H59" s="61">
        <v>394</v>
      </c>
      <c r="I59" s="112">
        <v>321.48</v>
      </c>
      <c r="J59" s="61">
        <v>151</v>
      </c>
      <c r="K59" s="112">
        <v>172.92</v>
      </c>
      <c r="L59" s="61">
        <v>91</v>
      </c>
      <c r="M59" s="112">
        <v>188.16</v>
      </c>
      <c r="N59" s="61">
        <v>180</v>
      </c>
      <c r="O59" s="112">
        <v>417.66</v>
      </c>
      <c r="P59" s="61">
        <v>133</v>
      </c>
      <c r="Q59" s="112">
        <v>465.34</v>
      </c>
      <c r="R59" s="61">
        <f t="shared" si="2"/>
        <v>949</v>
      </c>
      <c r="S59" s="112">
        <f>+I59+K59+M59+O59+Q59</f>
        <v>1565.56</v>
      </c>
    </row>
    <row r="60" spans="1:19" ht="15.75" thickTop="1" x14ac:dyDescent="0.25">
      <c r="A60" s="371"/>
      <c r="B60" s="273"/>
      <c r="C60" s="374"/>
      <c r="D60" s="267"/>
      <c r="E60" s="381"/>
      <c r="F60" s="276"/>
      <c r="G60" s="79" t="s">
        <v>162</v>
      </c>
      <c r="H60" s="113">
        <v>394</v>
      </c>
      <c r="I60" s="114">
        <v>321.48</v>
      </c>
      <c r="J60" s="113">
        <v>151</v>
      </c>
      <c r="K60" s="114">
        <v>172.92</v>
      </c>
      <c r="L60" s="113">
        <v>91</v>
      </c>
      <c r="M60" s="114">
        <v>188.16</v>
      </c>
      <c r="N60" s="113">
        <v>180</v>
      </c>
      <c r="O60" s="114">
        <v>417.66</v>
      </c>
      <c r="P60" s="113">
        <v>133</v>
      </c>
      <c r="Q60" s="114">
        <v>465.34</v>
      </c>
      <c r="R60" s="113">
        <f t="shared" si="2"/>
        <v>949</v>
      </c>
      <c r="S60" s="114">
        <f>SUM(S59)</f>
        <v>1565.56</v>
      </c>
    </row>
    <row r="61" spans="1:19" ht="15" customHeight="1" x14ac:dyDescent="0.25">
      <c r="A61" s="371"/>
      <c r="B61" s="273"/>
      <c r="C61" s="374"/>
      <c r="D61" s="267"/>
      <c r="E61" s="379" t="s">
        <v>161</v>
      </c>
      <c r="F61" s="276"/>
      <c r="G61" s="111" t="s">
        <v>160</v>
      </c>
      <c r="H61" s="61">
        <v>0</v>
      </c>
      <c r="I61" s="112">
        <v>0</v>
      </c>
      <c r="J61" s="61">
        <v>0</v>
      </c>
      <c r="K61" s="112">
        <v>0</v>
      </c>
      <c r="L61" s="61">
        <v>0</v>
      </c>
      <c r="M61" s="112">
        <v>0</v>
      </c>
      <c r="N61" s="61">
        <v>0</v>
      </c>
      <c r="O61" s="112">
        <v>0</v>
      </c>
      <c r="P61" s="61">
        <v>0</v>
      </c>
      <c r="Q61" s="112">
        <v>0</v>
      </c>
      <c r="R61" s="61">
        <f t="shared" si="2"/>
        <v>0</v>
      </c>
      <c r="S61" s="112">
        <f>+I61+K61+M61+O61+Q61</f>
        <v>0</v>
      </c>
    </row>
    <row r="62" spans="1:19" x14ac:dyDescent="0.25">
      <c r="A62" s="371"/>
      <c r="B62" s="273"/>
      <c r="C62" s="374"/>
      <c r="D62" s="267"/>
      <c r="E62" s="374"/>
      <c r="F62" s="276"/>
      <c r="G62" s="111" t="s">
        <v>159</v>
      </c>
      <c r="H62" s="61">
        <v>1774</v>
      </c>
      <c r="I62" s="112">
        <v>8439.68</v>
      </c>
      <c r="J62" s="61">
        <v>60</v>
      </c>
      <c r="K62" s="112">
        <v>253.81</v>
      </c>
      <c r="L62" s="61">
        <v>0</v>
      </c>
      <c r="M62" s="112">
        <v>0</v>
      </c>
      <c r="N62" s="61">
        <v>0</v>
      </c>
      <c r="O62" s="112">
        <v>0</v>
      </c>
      <c r="P62" s="61">
        <v>0</v>
      </c>
      <c r="Q62" s="112">
        <v>0</v>
      </c>
      <c r="R62" s="61">
        <f t="shared" si="2"/>
        <v>1834</v>
      </c>
      <c r="S62" s="112">
        <f>+I62+K62+M62+O62+Q62</f>
        <v>8693.49</v>
      </c>
    </row>
    <row r="63" spans="1:19" ht="15.75" thickBot="1" x14ac:dyDescent="0.3">
      <c r="A63" s="371"/>
      <c r="B63" s="273"/>
      <c r="C63" s="374"/>
      <c r="D63" s="267"/>
      <c r="E63" s="374"/>
      <c r="F63" s="276"/>
      <c r="G63" s="111" t="s">
        <v>158</v>
      </c>
      <c r="H63" s="61">
        <v>7740</v>
      </c>
      <c r="I63" s="112">
        <v>4853.26</v>
      </c>
      <c r="J63" s="61">
        <v>4746</v>
      </c>
      <c r="K63" s="112">
        <v>3105.17</v>
      </c>
      <c r="L63" s="61">
        <v>373</v>
      </c>
      <c r="M63" s="112">
        <v>198.55</v>
      </c>
      <c r="N63" s="61">
        <v>506</v>
      </c>
      <c r="O63" s="112">
        <v>725.03</v>
      </c>
      <c r="P63" s="61">
        <v>215</v>
      </c>
      <c r="Q63" s="112">
        <v>297.70999999999998</v>
      </c>
      <c r="R63" s="61">
        <f t="shared" si="2"/>
        <v>13580</v>
      </c>
      <c r="S63" s="112">
        <f>+I63+K63+M63+O63+Q63</f>
        <v>9179.7199999999993</v>
      </c>
    </row>
    <row r="64" spans="1:19" ht="15.75" thickTop="1" x14ac:dyDescent="0.25">
      <c r="A64" s="371"/>
      <c r="B64" s="273"/>
      <c r="C64" s="374"/>
      <c r="D64" s="267"/>
      <c r="E64" s="381"/>
      <c r="F64" s="276"/>
      <c r="G64" s="79" t="s">
        <v>157</v>
      </c>
      <c r="H64" s="113">
        <v>8784</v>
      </c>
      <c r="I64" s="114">
        <v>13292.94</v>
      </c>
      <c r="J64" s="113">
        <v>4788</v>
      </c>
      <c r="K64" s="114">
        <v>3358.98</v>
      </c>
      <c r="L64" s="113">
        <v>373</v>
      </c>
      <c r="M64" s="114">
        <v>198.55</v>
      </c>
      <c r="N64" s="113">
        <v>506</v>
      </c>
      <c r="O64" s="114">
        <v>725.03</v>
      </c>
      <c r="P64" s="113">
        <v>215</v>
      </c>
      <c r="Q64" s="114">
        <v>297.70999999999998</v>
      </c>
      <c r="R64" s="113">
        <f t="shared" si="2"/>
        <v>14666</v>
      </c>
      <c r="S64" s="114">
        <f>SUM(S61:S63)</f>
        <v>17873.21</v>
      </c>
    </row>
    <row r="65" spans="1:19" ht="15.75" thickBot="1" x14ac:dyDescent="0.3">
      <c r="A65" s="371"/>
      <c r="B65" s="273"/>
      <c r="C65" s="374"/>
      <c r="D65" s="267"/>
      <c r="E65" s="379" t="s">
        <v>156</v>
      </c>
      <c r="F65" s="276"/>
      <c r="G65" s="111" t="s">
        <v>155</v>
      </c>
      <c r="H65" s="61">
        <v>19688</v>
      </c>
      <c r="I65" s="112">
        <v>16198.73</v>
      </c>
      <c r="J65" s="61">
        <v>7746</v>
      </c>
      <c r="K65" s="112">
        <v>4624.2299999999996</v>
      </c>
      <c r="L65" s="61">
        <v>970</v>
      </c>
      <c r="M65" s="112">
        <v>557</v>
      </c>
      <c r="N65" s="61">
        <v>434</v>
      </c>
      <c r="O65" s="112">
        <v>458.04</v>
      </c>
      <c r="P65" s="61">
        <v>119</v>
      </c>
      <c r="Q65" s="112">
        <v>25.33</v>
      </c>
      <c r="R65" s="61">
        <f t="shared" si="2"/>
        <v>28957</v>
      </c>
      <c r="S65" s="112">
        <f>+I65+K65+M65+O65+Q65</f>
        <v>21863.33</v>
      </c>
    </row>
    <row r="66" spans="1:19" ht="16.5" thickTop="1" thickBot="1" x14ac:dyDescent="0.3">
      <c r="A66" s="371"/>
      <c r="B66" s="273"/>
      <c r="C66" s="374"/>
      <c r="D66" s="267"/>
      <c r="E66" s="374"/>
      <c r="F66" s="276"/>
      <c r="G66" s="79" t="s">
        <v>154</v>
      </c>
      <c r="H66" s="115">
        <v>19688</v>
      </c>
      <c r="I66" s="114">
        <v>16198.73</v>
      </c>
      <c r="J66" s="115">
        <v>7746</v>
      </c>
      <c r="K66" s="114">
        <v>4624.2299999999996</v>
      </c>
      <c r="L66" s="115">
        <v>970</v>
      </c>
      <c r="M66" s="114">
        <v>557</v>
      </c>
      <c r="N66" s="115">
        <v>434</v>
      </c>
      <c r="O66" s="114">
        <v>458.04</v>
      </c>
      <c r="P66" s="115">
        <v>119</v>
      </c>
      <c r="Q66" s="114">
        <v>25.33</v>
      </c>
      <c r="R66" s="115">
        <f t="shared" si="2"/>
        <v>28957</v>
      </c>
      <c r="S66" s="114">
        <f>SUM(S65)</f>
        <v>21863.33</v>
      </c>
    </row>
    <row r="67" spans="1:19" ht="15.75" thickTop="1" x14ac:dyDescent="0.25">
      <c r="A67" s="371" t="s">
        <v>99</v>
      </c>
      <c r="B67" s="273"/>
      <c r="C67" s="374" t="s">
        <v>177</v>
      </c>
      <c r="D67" s="267"/>
      <c r="E67" s="379" t="s">
        <v>150</v>
      </c>
      <c r="F67" s="276"/>
      <c r="G67" s="111" t="s">
        <v>153</v>
      </c>
      <c r="H67" s="61">
        <v>0</v>
      </c>
      <c r="I67" s="112">
        <v>0</v>
      </c>
      <c r="J67" s="61">
        <v>0</v>
      </c>
      <c r="K67" s="112">
        <v>0</v>
      </c>
      <c r="L67" s="61">
        <v>0</v>
      </c>
      <c r="M67" s="112">
        <v>0</v>
      </c>
      <c r="N67" s="61">
        <v>0</v>
      </c>
      <c r="O67" s="112">
        <v>0</v>
      </c>
      <c r="P67" s="61">
        <v>0</v>
      </c>
      <c r="Q67" s="112">
        <v>0</v>
      </c>
      <c r="R67" s="61">
        <f t="shared" si="2"/>
        <v>0</v>
      </c>
      <c r="S67" s="112">
        <f t="shared" si="2"/>
        <v>0</v>
      </c>
    </row>
    <row r="68" spans="1:19" x14ac:dyDescent="0.25">
      <c r="A68" s="371"/>
      <c r="B68" s="273"/>
      <c r="C68" s="374"/>
      <c r="D68" s="267"/>
      <c r="E68" s="374"/>
      <c r="F68" s="276"/>
      <c r="G68" s="111" t="s">
        <v>494</v>
      </c>
      <c r="H68" s="61">
        <v>0</v>
      </c>
      <c r="I68" s="112">
        <v>0</v>
      </c>
      <c r="J68" s="61">
        <v>0</v>
      </c>
      <c r="K68" s="112">
        <v>0</v>
      </c>
      <c r="L68" s="61">
        <v>0</v>
      </c>
      <c r="M68" s="112">
        <v>0</v>
      </c>
      <c r="N68" s="61">
        <v>0</v>
      </c>
      <c r="O68" s="112">
        <v>0</v>
      </c>
      <c r="P68" s="61">
        <v>0</v>
      </c>
      <c r="Q68" s="112">
        <v>0</v>
      </c>
      <c r="R68" s="61">
        <f t="shared" si="2"/>
        <v>0</v>
      </c>
      <c r="S68" s="112">
        <f t="shared" si="2"/>
        <v>0</v>
      </c>
    </row>
    <row r="69" spans="1:19" x14ac:dyDescent="0.25">
      <c r="A69" s="371"/>
      <c r="B69" s="273"/>
      <c r="C69" s="374"/>
      <c r="D69" s="267"/>
      <c r="E69" s="374"/>
      <c r="F69" s="276"/>
      <c r="G69" s="111" t="s">
        <v>152</v>
      </c>
      <c r="H69" s="61">
        <v>0</v>
      </c>
      <c r="I69" s="112">
        <v>0</v>
      </c>
      <c r="J69" s="61">
        <v>0</v>
      </c>
      <c r="K69" s="112">
        <v>0</v>
      </c>
      <c r="L69" s="61">
        <v>0</v>
      </c>
      <c r="M69" s="112">
        <v>0</v>
      </c>
      <c r="N69" s="61">
        <v>0</v>
      </c>
      <c r="O69" s="112">
        <v>0</v>
      </c>
      <c r="P69" s="61">
        <v>0</v>
      </c>
      <c r="Q69" s="112">
        <v>0</v>
      </c>
      <c r="R69" s="61">
        <f t="shared" si="2"/>
        <v>0</v>
      </c>
      <c r="S69" s="112">
        <f t="shared" si="2"/>
        <v>0</v>
      </c>
    </row>
    <row r="70" spans="1:19" x14ac:dyDescent="0.25">
      <c r="A70" s="371"/>
      <c r="B70" s="273"/>
      <c r="C70" s="374"/>
      <c r="D70" s="267"/>
      <c r="E70" s="374"/>
      <c r="F70" s="276"/>
      <c r="G70" s="111" t="s">
        <v>495</v>
      </c>
      <c r="H70" s="61">
        <v>0</v>
      </c>
      <c r="I70" s="112">
        <v>0</v>
      </c>
      <c r="J70" s="61">
        <v>0</v>
      </c>
      <c r="K70" s="112">
        <v>0</v>
      </c>
      <c r="L70" s="61">
        <v>0</v>
      </c>
      <c r="M70" s="112">
        <v>0</v>
      </c>
      <c r="N70" s="61">
        <v>0</v>
      </c>
      <c r="O70" s="112">
        <v>0</v>
      </c>
      <c r="P70" s="61">
        <v>0</v>
      </c>
      <c r="Q70" s="112">
        <v>0</v>
      </c>
      <c r="R70" s="61">
        <f t="shared" si="2"/>
        <v>0</v>
      </c>
      <c r="S70" s="112">
        <f t="shared" si="2"/>
        <v>0</v>
      </c>
    </row>
    <row r="71" spans="1:19" x14ac:dyDescent="0.25">
      <c r="A71" s="371"/>
      <c r="B71" s="273"/>
      <c r="C71" s="374"/>
      <c r="D71" s="267"/>
      <c r="E71" s="374"/>
      <c r="F71" s="276"/>
      <c r="G71" s="111" t="s">
        <v>434</v>
      </c>
      <c r="H71" s="61">
        <v>0</v>
      </c>
      <c r="I71" s="112">
        <v>0</v>
      </c>
      <c r="J71" s="61">
        <v>0</v>
      </c>
      <c r="K71" s="112">
        <v>0</v>
      </c>
      <c r="L71" s="61">
        <v>0</v>
      </c>
      <c r="M71" s="112">
        <v>0</v>
      </c>
      <c r="N71" s="61">
        <v>0</v>
      </c>
      <c r="O71" s="112">
        <v>0</v>
      </c>
      <c r="P71" s="61">
        <v>0</v>
      </c>
      <c r="Q71" s="112">
        <v>0</v>
      </c>
      <c r="R71" s="61">
        <f t="shared" si="2"/>
        <v>0</v>
      </c>
      <c r="S71" s="112">
        <f t="shared" si="2"/>
        <v>0</v>
      </c>
    </row>
    <row r="72" spans="1:19" x14ac:dyDescent="0.25">
      <c r="A72" s="371"/>
      <c r="B72" s="273"/>
      <c r="C72" s="374"/>
      <c r="D72" s="267"/>
      <c r="E72" s="374"/>
      <c r="F72" s="276"/>
      <c r="G72" s="111" t="s">
        <v>151</v>
      </c>
      <c r="H72" s="61">
        <v>31</v>
      </c>
      <c r="I72" s="112">
        <v>12.65</v>
      </c>
      <c r="J72" s="61">
        <v>19</v>
      </c>
      <c r="K72" s="112">
        <v>10.8</v>
      </c>
      <c r="L72" s="61">
        <v>0</v>
      </c>
      <c r="M72" s="112">
        <v>0</v>
      </c>
      <c r="N72" s="61">
        <v>0</v>
      </c>
      <c r="O72" s="112">
        <v>0</v>
      </c>
      <c r="P72" s="61">
        <v>0</v>
      </c>
      <c r="Q72" s="112">
        <v>0</v>
      </c>
      <c r="R72" s="61">
        <f t="shared" si="2"/>
        <v>50</v>
      </c>
      <c r="S72" s="112">
        <f t="shared" si="2"/>
        <v>23.450000000000003</v>
      </c>
    </row>
    <row r="73" spans="1:19" ht="15.75" thickBot="1" x14ac:dyDescent="0.3">
      <c r="A73" s="371"/>
      <c r="B73" s="273"/>
      <c r="C73" s="374"/>
      <c r="D73" s="267"/>
      <c r="E73" s="374"/>
      <c r="F73" s="276"/>
      <c r="G73" s="111" t="s">
        <v>150</v>
      </c>
      <c r="H73" s="61">
        <v>96</v>
      </c>
      <c r="I73" s="112">
        <v>18.399999999999999</v>
      </c>
      <c r="J73" s="61">
        <v>73</v>
      </c>
      <c r="K73" s="112">
        <v>10.35</v>
      </c>
      <c r="L73" s="61">
        <v>10</v>
      </c>
      <c r="M73" s="112">
        <v>1.38</v>
      </c>
      <c r="N73" s="61">
        <v>4</v>
      </c>
      <c r="O73" s="112">
        <v>0.53</v>
      </c>
      <c r="P73" s="61">
        <v>2</v>
      </c>
      <c r="Q73" s="112">
        <v>0.11</v>
      </c>
      <c r="R73" s="61">
        <f t="shared" si="2"/>
        <v>185</v>
      </c>
      <c r="S73" s="112">
        <f t="shared" si="2"/>
        <v>30.77</v>
      </c>
    </row>
    <row r="74" spans="1:19" ht="16.5" thickTop="1" thickBot="1" x14ac:dyDescent="0.3">
      <c r="A74" s="371"/>
      <c r="B74" s="273"/>
      <c r="C74" s="374"/>
      <c r="D74" s="267"/>
      <c r="E74" s="376"/>
      <c r="F74" s="276"/>
      <c r="G74" s="79" t="s">
        <v>149</v>
      </c>
      <c r="H74" s="113">
        <v>127</v>
      </c>
      <c r="I74" s="114">
        <v>31.05</v>
      </c>
      <c r="J74" s="113">
        <v>92</v>
      </c>
      <c r="K74" s="114">
        <v>21.15</v>
      </c>
      <c r="L74" s="113">
        <v>10</v>
      </c>
      <c r="M74" s="114">
        <v>1.38</v>
      </c>
      <c r="N74" s="113">
        <v>4</v>
      </c>
      <c r="O74" s="114">
        <v>0.53</v>
      </c>
      <c r="P74" s="113">
        <v>2</v>
      </c>
      <c r="Q74" s="114">
        <v>0.11</v>
      </c>
      <c r="R74" s="113">
        <f t="shared" si="2"/>
        <v>235</v>
      </c>
      <c r="S74" s="114">
        <f>SUM(S67:S73)</f>
        <v>54.22</v>
      </c>
    </row>
    <row r="75" spans="1:19" ht="16.5" thickTop="1" thickBot="1" x14ac:dyDescent="0.3">
      <c r="A75" s="371"/>
      <c r="B75" s="273"/>
      <c r="C75" s="374"/>
      <c r="D75" s="267"/>
      <c r="E75" s="309"/>
      <c r="F75" s="276"/>
      <c r="G75" s="298" t="s">
        <v>558</v>
      </c>
      <c r="H75" s="113">
        <v>0</v>
      </c>
      <c r="I75" s="114">
        <v>0</v>
      </c>
      <c r="J75" s="113">
        <v>0</v>
      </c>
      <c r="K75" s="114">
        <v>0</v>
      </c>
      <c r="L75" s="113">
        <v>0</v>
      </c>
      <c r="M75" s="114">
        <v>0</v>
      </c>
      <c r="N75" s="113">
        <v>0</v>
      </c>
      <c r="O75" s="114">
        <v>0</v>
      </c>
      <c r="P75" s="113">
        <v>0</v>
      </c>
      <c r="Q75" s="114">
        <v>0</v>
      </c>
      <c r="R75" s="113">
        <f t="shared" si="2"/>
        <v>0</v>
      </c>
      <c r="S75" s="114">
        <f t="shared" si="2"/>
        <v>0</v>
      </c>
    </row>
    <row r="76" spans="1:19" ht="16.5" thickTop="1" thickBot="1" x14ac:dyDescent="0.3">
      <c r="A76" s="371"/>
      <c r="B76" s="273"/>
      <c r="C76" s="374"/>
      <c r="D76" s="267"/>
      <c r="E76" s="309"/>
      <c r="F76" s="276"/>
      <c r="G76" s="298" t="s">
        <v>559</v>
      </c>
      <c r="H76" s="113">
        <v>0</v>
      </c>
      <c r="I76" s="114">
        <v>0</v>
      </c>
      <c r="J76" s="113">
        <v>0</v>
      </c>
      <c r="K76" s="114">
        <v>0</v>
      </c>
      <c r="L76" s="113">
        <v>0</v>
      </c>
      <c r="M76" s="114">
        <v>0</v>
      </c>
      <c r="N76" s="113">
        <v>0</v>
      </c>
      <c r="O76" s="114">
        <v>0</v>
      </c>
      <c r="P76" s="113">
        <v>0</v>
      </c>
      <c r="Q76" s="114">
        <v>0</v>
      </c>
      <c r="R76" s="113">
        <f t="shared" si="2"/>
        <v>0</v>
      </c>
      <c r="S76" s="114">
        <f t="shared" si="2"/>
        <v>0</v>
      </c>
    </row>
    <row r="77" spans="1:19" ht="16.5" thickTop="1" thickBot="1" x14ac:dyDescent="0.3">
      <c r="A77" s="371"/>
      <c r="B77" s="273"/>
      <c r="C77" s="374"/>
      <c r="D77" s="267"/>
      <c r="E77" s="309"/>
      <c r="F77" s="276"/>
      <c r="G77" s="298" t="s">
        <v>560</v>
      </c>
      <c r="H77" s="113">
        <v>0</v>
      </c>
      <c r="I77" s="114">
        <v>0</v>
      </c>
      <c r="J77" s="113">
        <v>0</v>
      </c>
      <c r="K77" s="114">
        <v>0</v>
      </c>
      <c r="L77" s="113">
        <v>0</v>
      </c>
      <c r="M77" s="114">
        <v>0</v>
      </c>
      <c r="N77" s="113">
        <v>0</v>
      </c>
      <c r="O77" s="114">
        <v>0</v>
      </c>
      <c r="P77" s="113">
        <v>0</v>
      </c>
      <c r="Q77" s="114">
        <v>0</v>
      </c>
      <c r="R77" s="113">
        <f t="shared" si="2"/>
        <v>0</v>
      </c>
      <c r="S77" s="114">
        <f t="shared" si="2"/>
        <v>0</v>
      </c>
    </row>
    <row r="78" spans="1:19" ht="16.5" thickTop="1" thickBot="1" x14ac:dyDescent="0.3">
      <c r="A78" s="371"/>
      <c r="B78" s="273"/>
      <c r="C78" s="381"/>
      <c r="D78" s="267"/>
      <c r="E78" s="380" t="s">
        <v>148</v>
      </c>
      <c r="F78" s="380"/>
      <c r="G78" s="380"/>
      <c r="H78" s="116">
        <v>30340</v>
      </c>
      <c r="I78" s="117">
        <v>57315.72</v>
      </c>
      <c r="J78" s="116">
        <v>16367</v>
      </c>
      <c r="K78" s="117">
        <v>20578.02</v>
      </c>
      <c r="L78" s="116">
        <v>2494</v>
      </c>
      <c r="M78" s="117">
        <v>4405.75</v>
      </c>
      <c r="N78" s="116">
        <v>3151</v>
      </c>
      <c r="O78" s="117">
        <v>6682.09</v>
      </c>
      <c r="P78" s="116">
        <v>689</v>
      </c>
      <c r="Q78" s="117">
        <v>2808.61</v>
      </c>
      <c r="R78" s="116">
        <f t="shared" si="2"/>
        <v>53041</v>
      </c>
      <c r="S78" s="117">
        <f>+S74+S66+S64+S60+S58+S50+S48+S46+S32+S19+S10+S75+S76+S77</f>
        <v>91790.189999999988</v>
      </c>
    </row>
    <row r="79" spans="1:19" ht="15" customHeight="1" thickTop="1" x14ac:dyDescent="0.25">
      <c r="A79" s="371"/>
      <c r="B79" s="267"/>
      <c r="C79" s="379" t="s">
        <v>98</v>
      </c>
      <c r="D79" s="267"/>
      <c r="E79" s="373" t="s">
        <v>147</v>
      </c>
      <c r="F79" s="276"/>
      <c r="G79" s="111" t="s">
        <v>24</v>
      </c>
      <c r="H79" s="61">
        <v>0</v>
      </c>
      <c r="I79" s="112">
        <v>0</v>
      </c>
      <c r="J79" s="61">
        <v>45</v>
      </c>
      <c r="K79" s="112">
        <v>19.87</v>
      </c>
      <c r="L79" s="61">
        <v>1</v>
      </c>
      <c r="M79" s="112">
        <v>0.56999999999999995</v>
      </c>
      <c r="N79" s="61">
        <v>0</v>
      </c>
      <c r="O79" s="112">
        <v>0</v>
      </c>
      <c r="P79" s="61">
        <v>0</v>
      </c>
      <c r="Q79" s="112">
        <v>0</v>
      </c>
      <c r="R79" s="61">
        <f t="shared" si="2"/>
        <v>46</v>
      </c>
      <c r="S79" s="112">
        <f t="shared" si="2"/>
        <v>20.440000000000001</v>
      </c>
    </row>
    <row r="80" spans="1:19" x14ac:dyDescent="0.25">
      <c r="A80" s="371"/>
      <c r="B80" s="267"/>
      <c r="C80" s="374"/>
      <c r="D80" s="267"/>
      <c r="E80" s="374"/>
      <c r="F80" s="276"/>
      <c r="G80" s="111" t="s">
        <v>146</v>
      </c>
      <c r="H80" s="61">
        <v>1842</v>
      </c>
      <c r="I80" s="112">
        <v>1107.69</v>
      </c>
      <c r="J80" s="61">
        <v>2529</v>
      </c>
      <c r="K80" s="112">
        <v>1460.42</v>
      </c>
      <c r="L80" s="61">
        <v>157</v>
      </c>
      <c r="M80" s="112">
        <v>175.02</v>
      </c>
      <c r="N80" s="61">
        <v>145</v>
      </c>
      <c r="O80" s="112">
        <v>231</v>
      </c>
      <c r="P80" s="61">
        <v>19</v>
      </c>
      <c r="Q80" s="112">
        <v>11.78</v>
      </c>
      <c r="R80" s="61">
        <f t="shared" si="2"/>
        <v>4692</v>
      </c>
      <c r="S80" s="112">
        <f t="shared" si="2"/>
        <v>2985.9100000000003</v>
      </c>
    </row>
    <row r="81" spans="1:19" x14ac:dyDescent="0.25">
      <c r="A81" s="371"/>
      <c r="B81" s="267"/>
      <c r="C81" s="374"/>
      <c r="D81" s="267"/>
      <c r="E81" s="374"/>
      <c r="F81" s="276"/>
      <c r="G81" s="111" t="s">
        <v>145</v>
      </c>
      <c r="H81" s="61">
        <v>1913</v>
      </c>
      <c r="I81" s="112">
        <v>1138.18</v>
      </c>
      <c r="J81" s="61">
        <v>719</v>
      </c>
      <c r="K81" s="112">
        <v>555.34</v>
      </c>
      <c r="L81" s="61">
        <v>0</v>
      </c>
      <c r="M81" s="112">
        <v>0</v>
      </c>
      <c r="N81" s="61">
        <v>1</v>
      </c>
      <c r="O81" s="112">
        <v>0.97</v>
      </c>
      <c r="P81" s="61">
        <v>0</v>
      </c>
      <c r="Q81" s="112">
        <v>0</v>
      </c>
      <c r="R81" s="61">
        <f t="shared" si="2"/>
        <v>2633</v>
      </c>
      <c r="S81" s="112">
        <f t="shared" si="2"/>
        <v>1694.49</v>
      </c>
    </row>
    <row r="82" spans="1:19" x14ac:dyDescent="0.25">
      <c r="A82" s="371"/>
      <c r="B82" s="267"/>
      <c r="C82" s="374"/>
      <c r="D82" s="267"/>
      <c r="E82" s="374"/>
      <c r="F82" s="276"/>
      <c r="G82" s="111" t="s">
        <v>144</v>
      </c>
      <c r="H82" s="61">
        <v>43</v>
      </c>
      <c r="I82" s="112">
        <v>30.72</v>
      </c>
      <c r="J82" s="61">
        <v>25</v>
      </c>
      <c r="K82" s="112">
        <v>9.61</v>
      </c>
      <c r="L82" s="61">
        <v>35</v>
      </c>
      <c r="M82" s="112">
        <v>33.72</v>
      </c>
      <c r="N82" s="61">
        <v>60</v>
      </c>
      <c r="O82" s="112">
        <v>104.62</v>
      </c>
      <c r="P82" s="61">
        <v>7</v>
      </c>
      <c r="Q82" s="112">
        <v>4.4000000000000004</v>
      </c>
      <c r="R82" s="61">
        <f t="shared" si="2"/>
        <v>170</v>
      </c>
      <c r="S82" s="112">
        <f t="shared" si="2"/>
        <v>183.07000000000002</v>
      </c>
    </row>
    <row r="83" spans="1:19" x14ac:dyDescent="0.25">
      <c r="A83" s="371"/>
      <c r="B83" s="267"/>
      <c r="C83" s="374"/>
      <c r="D83" s="267"/>
      <c r="E83" s="374"/>
      <c r="F83" s="276"/>
      <c r="G83" s="111" t="s">
        <v>143</v>
      </c>
      <c r="H83" s="61">
        <v>12339</v>
      </c>
      <c r="I83" s="112">
        <v>6368.85</v>
      </c>
      <c r="J83" s="61">
        <v>8724</v>
      </c>
      <c r="K83" s="112">
        <v>4339.09</v>
      </c>
      <c r="L83" s="61">
        <v>176</v>
      </c>
      <c r="M83" s="112">
        <v>97.89</v>
      </c>
      <c r="N83" s="61">
        <v>15</v>
      </c>
      <c r="O83" s="112">
        <v>25.13</v>
      </c>
      <c r="P83" s="61">
        <v>8</v>
      </c>
      <c r="Q83" s="112">
        <v>4.07</v>
      </c>
      <c r="R83" s="61">
        <f t="shared" si="2"/>
        <v>21262</v>
      </c>
      <c r="S83" s="112">
        <f t="shared" si="2"/>
        <v>10835.029999999999</v>
      </c>
    </row>
    <row r="84" spans="1:19" x14ac:dyDescent="0.25">
      <c r="A84" s="371"/>
      <c r="B84" s="267"/>
      <c r="C84" s="374"/>
      <c r="D84" s="267"/>
      <c r="E84" s="374"/>
      <c r="F84" s="276"/>
      <c r="G84" s="111" t="s">
        <v>142</v>
      </c>
      <c r="H84" s="61">
        <v>87</v>
      </c>
      <c r="I84" s="112">
        <v>48.56</v>
      </c>
      <c r="J84" s="61">
        <v>150</v>
      </c>
      <c r="K84" s="112">
        <v>80.709999999999994</v>
      </c>
      <c r="L84" s="61">
        <v>13</v>
      </c>
      <c r="M84" s="112">
        <v>8.36</v>
      </c>
      <c r="N84" s="61">
        <v>12</v>
      </c>
      <c r="O84" s="112">
        <v>10.48</v>
      </c>
      <c r="P84" s="61">
        <v>0</v>
      </c>
      <c r="Q84" s="112">
        <v>0</v>
      </c>
      <c r="R84" s="61">
        <f t="shared" si="2"/>
        <v>262</v>
      </c>
      <c r="S84" s="112">
        <f t="shared" si="2"/>
        <v>148.10999999999999</v>
      </c>
    </row>
    <row r="85" spans="1:19" x14ac:dyDescent="0.25">
      <c r="A85" s="371"/>
      <c r="B85" s="267"/>
      <c r="C85" s="374"/>
      <c r="D85" s="267"/>
      <c r="E85" s="374"/>
      <c r="F85" s="276"/>
      <c r="G85" s="111" t="s">
        <v>141</v>
      </c>
      <c r="H85" s="61">
        <v>465</v>
      </c>
      <c r="I85" s="112">
        <v>271.68</v>
      </c>
      <c r="J85" s="61">
        <v>425</v>
      </c>
      <c r="K85" s="112">
        <v>161.5</v>
      </c>
      <c r="L85" s="61">
        <v>38</v>
      </c>
      <c r="M85" s="112">
        <v>47.21</v>
      </c>
      <c r="N85" s="61">
        <v>53</v>
      </c>
      <c r="O85" s="112">
        <v>78.44</v>
      </c>
      <c r="P85" s="61">
        <v>10</v>
      </c>
      <c r="Q85" s="112">
        <v>9.7100000000000009</v>
      </c>
      <c r="R85" s="61">
        <f t="shared" si="2"/>
        <v>991</v>
      </c>
      <c r="S85" s="112">
        <f t="shared" si="2"/>
        <v>568.54</v>
      </c>
    </row>
    <row r="86" spans="1:19" x14ac:dyDescent="0.25">
      <c r="A86" s="371"/>
      <c r="B86" s="267"/>
      <c r="C86" s="374"/>
      <c r="D86" s="267"/>
      <c r="E86" s="374"/>
      <c r="F86" s="276"/>
      <c r="G86" s="111" t="s">
        <v>561</v>
      </c>
      <c r="H86" s="61">
        <v>2</v>
      </c>
      <c r="I86" s="112">
        <v>0.1</v>
      </c>
      <c r="J86" s="61">
        <v>1</v>
      </c>
      <c r="K86" s="112">
        <v>0.13</v>
      </c>
      <c r="L86" s="61">
        <v>0</v>
      </c>
      <c r="M86" s="112">
        <v>0</v>
      </c>
      <c r="N86" s="61">
        <v>0</v>
      </c>
      <c r="O86" s="112">
        <v>0</v>
      </c>
      <c r="P86" s="61">
        <v>0</v>
      </c>
      <c r="Q86" s="112">
        <v>0</v>
      </c>
      <c r="R86" s="61">
        <f t="shared" si="2"/>
        <v>3</v>
      </c>
      <c r="S86" s="112">
        <f t="shared" si="2"/>
        <v>0.23</v>
      </c>
    </row>
    <row r="87" spans="1:19" x14ac:dyDescent="0.25">
      <c r="A87" s="371"/>
      <c r="B87" s="267"/>
      <c r="C87" s="374"/>
      <c r="D87" s="267"/>
      <c r="E87" s="374"/>
      <c r="F87" s="276"/>
      <c r="G87" s="111" t="s">
        <v>140</v>
      </c>
      <c r="H87" s="61">
        <v>34</v>
      </c>
      <c r="I87" s="112">
        <v>20.8</v>
      </c>
      <c r="J87" s="61">
        <v>23</v>
      </c>
      <c r="K87" s="112">
        <v>8.65</v>
      </c>
      <c r="L87" s="61">
        <v>7</v>
      </c>
      <c r="M87" s="112">
        <v>5.45</v>
      </c>
      <c r="N87" s="61">
        <v>21</v>
      </c>
      <c r="O87" s="112">
        <v>29.11</v>
      </c>
      <c r="P87" s="61">
        <v>2</v>
      </c>
      <c r="Q87" s="112">
        <v>3.22</v>
      </c>
      <c r="R87" s="61">
        <f t="shared" si="2"/>
        <v>87</v>
      </c>
      <c r="S87" s="112">
        <f t="shared" si="2"/>
        <v>67.23</v>
      </c>
    </row>
    <row r="88" spans="1:19" ht="15.75" thickBot="1" x14ac:dyDescent="0.3">
      <c r="A88" s="371"/>
      <c r="B88" s="267"/>
      <c r="C88" s="374"/>
      <c r="D88" s="267"/>
      <c r="E88" s="374"/>
      <c r="F88" s="276"/>
      <c r="G88" s="111" t="s">
        <v>139</v>
      </c>
      <c r="H88" s="61">
        <v>592</v>
      </c>
      <c r="I88" s="112">
        <v>361.41</v>
      </c>
      <c r="J88" s="61">
        <v>130</v>
      </c>
      <c r="K88" s="112">
        <v>61.38</v>
      </c>
      <c r="L88" s="61">
        <v>5</v>
      </c>
      <c r="M88" s="112">
        <v>1.9</v>
      </c>
      <c r="N88" s="61">
        <v>4</v>
      </c>
      <c r="O88" s="112">
        <v>1.26</v>
      </c>
      <c r="P88" s="61">
        <v>9</v>
      </c>
      <c r="Q88" s="112">
        <v>15.27</v>
      </c>
      <c r="R88" s="61">
        <f t="shared" si="2"/>
        <v>740</v>
      </c>
      <c r="S88" s="112">
        <f t="shared" si="2"/>
        <v>441.21999999999997</v>
      </c>
    </row>
    <row r="89" spans="1:19" ht="15.75" thickTop="1" x14ac:dyDescent="0.25">
      <c r="A89" s="371"/>
      <c r="B89" s="267"/>
      <c r="C89" s="374"/>
      <c r="D89" s="267"/>
      <c r="E89" s="381"/>
      <c r="F89" s="276"/>
      <c r="G89" s="79" t="s">
        <v>138</v>
      </c>
      <c r="H89" s="113">
        <v>14830</v>
      </c>
      <c r="I89" s="114">
        <v>9347.99</v>
      </c>
      <c r="J89" s="113">
        <v>10432</v>
      </c>
      <c r="K89" s="114">
        <v>6696.7</v>
      </c>
      <c r="L89" s="113">
        <v>363</v>
      </c>
      <c r="M89" s="114">
        <v>370.12</v>
      </c>
      <c r="N89" s="113">
        <v>283</v>
      </c>
      <c r="O89" s="114">
        <v>481.01</v>
      </c>
      <c r="P89" s="113">
        <v>51</v>
      </c>
      <c r="Q89" s="114">
        <v>48.45</v>
      </c>
      <c r="R89" s="113">
        <f t="shared" si="2"/>
        <v>25959</v>
      </c>
      <c r="S89" s="114">
        <f>SUM(S79:S88)</f>
        <v>16944.27</v>
      </c>
    </row>
    <row r="90" spans="1:19" ht="15.75" thickBot="1" x14ac:dyDescent="0.3">
      <c r="A90" s="371"/>
      <c r="B90" s="267"/>
      <c r="C90" s="374"/>
      <c r="D90" s="267"/>
      <c r="E90" s="379" t="s">
        <v>137</v>
      </c>
      <c r="F90" s="276"/>
      <c r="G90" s="111" t="s">
        <v>136</v>
      </c>
      <c r="H90" s="61">
        <v>82</v>
      </c>
      <c r="I90" s="112">
        <v>32.76</v>
      </c>
      <c r="J90" s="61">
        <v>31</v>
      </c>
      <c r="K90" s="112">
        <v>10.41</v>
      </c>
      <c r="L90" s="61">
        <v>2</v>
      </c>
      <c r="M90" s="112">
        <v>0.33</v>
      </c>
      <c r="N90" s="61">
        <v>1</v>
      </c>
      <c r="O90" s="112">
        <v>0.18</v>
      </c>
      <c r="P90" s="61">
        <v>0</v>
      </c>
      <c r="Q90" s="112">
        <v>0</v>
      </c>
      <c r="R90" s="61">
        <f t="shared" ref="R90:S122" si="3">+H90+J90+L90+N90+P90</f>
        <v>116</v>
      </c>
      <c r="S90" s="112">
        <f>+I90+K90+M90+O90+Q90</f>
        <v>43.68</v>
      </c>
    </row>
    <row r="91" spans="1:19" ht="15.75" thickTop="1" x14ac:dyDescent="0.25">
      <c r="A91" s="371"/>
      <c r="B91" s="267"/>
      <c r="C91" s="374"/>
      <c r="D91" s="267"/>
      <c r="E91" s="381"/>
      <c r="F91" s="276"/>
      <c r="G91" s="79" t="s">
        <v>135</v>
      </c>
      <c r="H91" s="113">
        <v>82</v>
      </c>
      <c r="I91" s="114">
        <v>32.76</v>
      </c>
      <c r="J91" s="113">
        <v>31</v>
      </c>
      <c r="K91" s="114">
        <v>10.41</v>
      </c>
      <c r="L91" s="113">
        <v>2</v>
      </c>
      <c r="M91" s="114">
        <v>0.33</v>
      </c>
      <c r="N91" s="113">
        <v>1</v>
      </c>
      <c r="O91" s="114">
        <v>0.18</v>
      </c>
      <c r="P91" s="113">
        <v>0</v>
      </c>
      <c r="Q91" s="114">
        <v>0</v>
      </c>
      <c r="R91" s="113">
        <f t="shared" si="3"/>
        <v>116</v>
      </c>
      <c r="S91" s="114">
        <f>SUM(S90)</f>
        <v>43.68</v>
      </c>
    </row>
    <row r="92" spans="1:19" ht="15" customHeight="1" x14ac:dyDescent="0.25">
      <c r="A92" s="371"/>
      <c r="B92" s="267"/>
      <c r="C92" s="374"/>
      <c r="D92" s="267"/>
      <c r="E92" s="379" t="s">
        <v>134</v>
      </c>
      <c r="F92" s="276"/>
      <c r="G92" s="111" t="s">
        <v>133</v>
      </c>
      <c r="H92" s="61">
        <v>598</v>
      </c>
      <c r="I92" s="112">
        <v>244.28</v>
      </c>
      <c r="J92" s="61">
        <v>245</v>
      </c>
      <c r="K92" s="112">
        <v>112.08</v>
      </c>
      <c r="L92" s="61">
        <v>45</v>
      </c>
      <c r="M92" s="112">
        <v>42.86</v>
      </c>
      <c r="N92" s="61">
        <v>5</v>
      </c>
      <c r="O92" s="112">
        <v>2.8</v>
      </c>
      <c r="P92" s="61">
        <v>0</v>
      </c>
      <c r="Q92" s="112">
        <v>0</v>
      </c>
      <c r="R92" s="61">
        <f t="shared" si="3"/>
        <v>893</v>
      </c>
      <c r="S92" s="112">
        <f t="shared" si="3"/>
        <v>402.02000000000004</v>
      </c>
    </row>
    <row r="93" spans="1:19" ht="15" customHeight="1" x14ac:dyDescent="0.25">
      <c r="A93" s="371"/>
      <c r="B93" s="267"/>
      <c r="C93" s="374"/>
      <c r="D93" s="267"/>
      <c r="E93" s="374"/>
      <c r="F93" s="276"/>
      <c r="G93" s="111" t="s">
        <v>496</v>
      </c>
      <c r="H93" s="61">
        <v>0</v>
      </c>
      <c r="I93" s="112">
        <v>0</v>
      </c>
      <c r="J93" s="61">
        <v>0</v>
      </c>
      <c r="K93" s="112">
        <v>0</v>
      </c>
      <c r="L93" s="61">
        <v>0</v>
      </c>
      <c r="M93" s="112">
        <v>0</v>
      </c>
      <c r="N93" s="61">
        <v>0</v>
      </c>
      <c r="O93" s="112">
        <v>0</v>
      </c>
      <c r="P93" s="61">
        <v>0</v>
      </c>
      <c r="Q93" s="112">
        <v>0</v>
      </c>
      <c r="R93" s="61">
        <f t="shared" si="3"/>
        <v>0</v>
      </c>
      <c r="S93" s="112">
        <f t="shared" si="3"/>
        <v>0</v>
      </c>
    </row>
    <row r="94" spans="1:19" x14ac:dyDescent="0.25">
      <c r="A94" s="371"/>
      <c r="B94" s="267"/>
      <c r="C94" s="374"/>
      <c r="D94" s="267"/>
      <c r="E94" s="374"/>
      <c r="F94" s="276"/>
      <c r="G94" s="111" t="s">
        <v>132</v>
      </c>
      <c r="H94" s="61">
        <v>3230</v>
      </c>
      <c r="I94" s="112">
        <v>1775.08</v>
      </c>
      <c r="J94" s="61">
        <v>2374</v>
      </c>
      <c r="K94" s="112">
        <v>1224.99</v>
      </c>
      <c r="L94" s="61">
        <v>399</v>
      </c>
      <c r="M94" s="112">
        <v>438.88</v>
      </c>
      <c r="N94" s="61">
        <v>166</v>
      </c>
      <c r="O94" s="112">
        <v>223.12</v>
      </c>
      <c r="P94" s="61">
        <v>2</v>
      </c>
      <c r="Q94" s="112">
        <v>1.38</v>
      </c>
      <c r="R94" s="61">
        <f t="shared" si="3"/>
        <v>6171</v>
      </c>
      <c r="S94" s="112">
        <f t="shared" si="3"/>
        <v>3663.45</v>
      </c>
    </row>
    <row r="95" spans="1:19" x14ac:dyDescent="0.25">
      <c r="A95" s="371"/>
      <c r="B95" s="267"/>
      <c r="C95" s="374"/>
      <c r="D95" s="267"/>
      <c r="E95" s="374"/>
      <c r="F95" s="276"/>
      <c r="G95" s="111" t="s">
        <v>497</v>
      </c>
      <c r="H95" s="61">
        <v>0</v>
      </c>
      <c r="I95" s="112">
        <v>0</v>
      </c>
      <c r="J95" s="61">
        <v>0</v>
      </c>
      <c r="K95" s="112">
        <v>0</v>
      </c>
      <c r="L95" s="61">
        <v>0</v>
      </c>
      <c r="M95" s="112">
        <v>0</v>
      </c>
      <c r="N95" s="61">
        <v>0</v>
      </c>
      <c r="O95" s="112">
        <v>0</v>
      </c>
      <c r="P95" s="61">
        <v>0</v>
      </c>
      <c r="Q95" s="112">
        <v>0</v>
      </c>
      <c r="R95" s="61">
        <f t="shared" si="3"/>
        <v>0</v>
      </c>
      <c r="S95" s="112">
        <f t="shared" si="3"/>
        <v>0</v>
      </c>
    </row>
    <row r="96" spans="1:19" x14ac:dyDescent="0.25">
      <c r="A96" s="371"/>
      <c r="B96" s="267"/>
      <c r="C96" s="374"/>
      <c r="D96" s="267"/>
      <c r="E96" s="374"/>
      <c r="F96" s="276"/>
      <c r="G96" s="111" t="s">
        <v>498</v>
      </c>
      <c r="H96" s="61">
        <v>16</v>
      </c>
      <c r="I96" s="112">
        <v>11.32</v>
      </c>
      <c r="J96" s="61">
        <v>7</v>
      </c>
      <c r="K96" s="112">
        <v>0.52</v>
      </c>
      <c r="L96" s="61">
        <v>1</v>
      </c>
      <c r="M96" s="112">
        <v>0.28000000000000003</v>
      </c>
      <c r="N96" s="61">
        <v>0</v>
      </c>
      <c r="O96" s="112">
        <v>0</v>
      </c>
      <c r="P96" s="61">
        <v>0</v>
      </c>
      <c r="Q96" s="112">
        <v>0</v>
      </c>
      <c r="R96" s="61">
        <f t="shared" si="3"/>
        <v>24</v>
      </c>
      <c r="S96" s="112">
        <f t="shared" si="3"/>
        <v>12.12</v>
      </c>
    </row>
    <row r="97" spans="1:19" x14ac:dyDescent="0.25">
      <c r="A97" s="371"/>
      <c r="B97" s="267"/>
      <c r="C97" s="374"/>
      <c r="D97" s="267"/>
      <c r="E97" s="374"/>
      <c r="F97" s="276"/>
      <c r="G97" s="111" t="s">
        <v>129</v>
      </c>
      <c r="H97" s="61">
        <v>8413</v>
      </c>
      <c r="I97" s="112">
        <v>4586.96</v>
      </c>
      <c r="J97" s="61">
        <v>7147</v>
      </c>
      <c r="K97" s="112">
        <v>4541.37</v>
      </c>
      <c r="L97" s="61">
        <v>1423</v>
      </c>
      <c r="M97" s="112">
        <v>1177.33</v>
      </c>
      <c r="N97" s="61">
        <v>1489</v>
      </c>
      <c r="O97" s="112">
        <v>1680.74</v>
      </c>
      <c r="P97" s="61">
        <v>258</v>
      </c>
      <c r="Q97" s="112">
        <v>256.42</v>
      </c>
      <c r="R97" s="61">
        <f t="shared" si="3"/>
        <v>18730</v>
      </c>
      <c r="S97" s="112">
        <f t="shared" si="3"/>
        <v>12242.82</v>
      </c>
    </row>
    <row r="98" spans="1:19" ht="15.75" thickBot="1" x14ac:dyDescent="0.3">
      <c r="A98" s="371"/>
      <c r="B98" s="267"/>
      <c r="C98" s="374"/>
      <c r="D98" s="267"/>
      <c r="E98" s="374"/>
      <c r="F98" s="276"/>
      <c r="G98" s="111" t="s">
        <v>499</v>
      </c>
      <c r="H98" s="61">
        <v>0</v>
      </c>
      <c r="I98" s="112">
        <v>0</v>
      </c>
      <c r="J98" s="61">
        <v>0</v>
      </c>
      <c r="K98" s="112">
        <v>0</v>
      </c>
      <c r="L98" s="61">
        <v>0</v>
      </c>
      <c r="M98" s="112">
        <v>0</v>
      </c>
      <c r="N98" s="61">
        <v>0</v>
      </c>
      <c r="O98" s="112">
        <v>0</v>
      </c>
      <c r="P98" s="61">
        <v>0</v>
      </c>
      <c r="Q98" s="112">
        <v>0</v>
      </c>
      <c r="R98" s="61">
        <f t="shared" si="3"/>
        <v>0</v>
      </c>
      <c r="S98" s="112">
        <f t="shared" si="3"/>
        <v>0</v>
      </c>
    </row>
    <row r="99" spans="1:19" ht="15.75" thickTop="1" x14ac:dyDescent="0.25">
      <c r="A99" s="371"/>
      <c r="B99" s="267"/>
      <c r="C99" s="374"/>
      <c r="D99" s="267"/>
      <c r="E99" s="381"/>
      <c r="F99" s="276"/>
      <c r="G99" s="79" t="s">
        <v>127</v>
      </c>
      <c r="H99" s="113">
        <v>11542</v>
      </c>
      <c r="I99" s="114">
        <v>6617.64</v>
      </c>
      <c r="J99" s="113">
        <v>8932</v>
      </c>
      <c r="K99" s="114">
        <v>5878.96</v>
      </c>
      <c r="L99" s="113">
        <v>1783</v>
      </c>
      <c r="M99" s="114">
        <v>1659.35</v>
      </c>
      <c r="N99" s="113">
        <v>1609</v>
      </c>
      <c r="O99" s="114">
        <v>1906.66</v>
      </c>
      <c r="P99" s="113">
        <v>259</v>
      </c>
      <c r="Q99" s="114">
        <v>257.8</v>
      </c>
      <c r="R99" s="113">
        <f t="shared" si="3"/>
        <v>24125</v>
      </c>
      <c r="S99" s="114">
        <f>SUM(S92:S98)</f>
        <v>16320.41</v>
      </c>
    </row>
    <row r="100" spans="1:19" ht="15" customHeight="1" x14ac:dyDescent="0.25">
      <c r="A100" s="371" t="s">
        <v>99</v>
      </c>
      <c r="B100" s="267"/>
      <c r="C100" s="374" t="s">
        <v>98</v>
      </c>
      <c r="D100" s="267"/>
      <c r="E100" s="379" t="s">
        <v>126</v>
      </c>
      <c r="F100" s="276"/>
      <c r="G100" s="111" t="s">
        <v>125</v>
      </c>
      <c r="H100" s="61">
        <v>560</v>
      </c>
      <c r="I100" s="112">
        <v>180.49</v>
      </c>
      <c r="J100" s="61">
        <v>703</v>
      </c>
      <c r="K100" s="112">
        <v>110.5</v>
      </c>
      <c r="L100" s="61">
        <v>54</v>
      </c>
      <c r="M100" s="112">
        <v>46.08</v>
      </c>
      <c r="N100" s="61">
        <v>9</v>
      </c>
      <c r="O100" s="112">
        <v>2.14</v>
      </c>
      <c r="P100" s="61">
        <v>0</v>
      </c>
      <c r="Q100" s="112">
        <v>0</v>
      </c>
      <c r="R100" s="61">
        <f t="shared" si="3"/>
        <v>1326</v>
      </c>
      <c r="S100" s="112">
        <f t="shared" si="3"/>
        <v>339.21</v>
      </c>
    </row>
    <row r="101" spans="1:19" x14ac:dyDescent="0.25">
      <c r="A101" s="371"/>
      <c r="B101" s="267"/>
      <c r="C101" s="374"/>
      <c r="D101" s="267"/>
      <c r="E101" s="374"/>
      <c r="F101" s="276"/>
      <c r="G101" s="111" t="s">
        <v>124</v>
      </c>
      <c r="H101" s="61">
        <v>0</v>
      </c>
      <c r="I101" s="112">
        <v>0</v>
      </c>
      <c r="J101" s="61">
        <v>1</v>
      </c>
      <c r="K101" s="112">
        <v>0.05</v>
      </c>
      <c r="L101" s="61">
        <v>1</v>
      </c>
      <c r="M101" s="112">
        <v>0.03</v>
      </c>
      <c r="N101" s="61">
        <v>1</v>
      </c>
      <c r="O101" s="112">
        <v>0.01</v>
      </c>
      <c r="P101" s="61">
        <v>0</v>
      </c>
      <c r="Q101" s="112">
        <v>0</v>
      </c>
      <c r="R101" s="61">
        <f t="shared" si="3"/>
        <v>3</v>
      </c>
      <c r="S101" s="112">
        <f t="shared" si="3"/>
        <v>0.09</v>
      </c>
    </row>
    <row r="102" spans="1:19" x14ac:dyDescent="0.25">
      <c r="A102" s="371"/>
      <c r="B102" s="267"/>
      <c r="C102" s="374"/>
      <c r="D102" s="267"/>
      <c r="E102" s="374"/>
      <c r="F102" s="276"/>
      <c r="G102" s="111" t="s">
        <v>123</v>
      </c>
      <c r="H102" s="61">
        <v>35</v>
      </c>
      <c r="I102" s="112">
        <v>4.26</v>
      </c>
      <c r="J102" s="61">
        <v>22</v>
      </c>
      <c r="K102" s="112">
        <v>1.27</v>
      </c>
      <c r="L102" s="61">
        <v>3</v>
      </c>
      <c r="M102" s="112">
        <v>0.99</v>
      </c>
      <c r="N102" s="61">
        <v>0</v>
      </c>
      <c r="O102" s="112">
        <v>0</v>
      </c>
      <c r="P102" s="61">
        <v>0</v>
      </c>
      <c r="Q102" s="112">
        <v>0</v>
      </c>
      <c r="R102" s="61">
        <f t="shared" si="3"/>
        <v>60</v>
      </c>
      <c r="S102" s="112">
        <f t="shared" si="3"/>
        <v>6.52</v>
      </c>
    </row>
    <row r="103" spans="1:19" x14ac:dyDescent="0.25">
      <c r="A103" s="371"/>
      <c r="B103" s="267"/>
      <c r="C103" s="374"/>
      <c r="D103" s="267"/>
      <c r="E103" s="374"/>
      <c r="F103" s="276"/>
      <c r="G103" s="111" t="s">
        <v>122</v>
      </c>
      <c r="H103" s="61">
        <v>3</v>
      </c>
      <c r="I103" s="112">
        <v>3.4</v>
      </c>
      <c r="J103" s="61">
        <v>11</v>
      </c>
      <c r="K103" s="112">
        <v>1.1200000000000001</v>
      </c>
      <c r="L103" s="61">
        <v>9</v>
      </c>
      <c r="M103" s="112">
        <v>2.5499999999999998</v>
      </c>
      <c r="N103" s="61">
        <v>0</v>
      </c>
      <c r="O103" s="112">
        <v>0</v>
      </c>
      <c r="P103" s="61">
        <v>0</v>
      </c>
      <c r="Q103" s="112">
        <v>0</v>
      </c>
      <c r="R103" s="61">
        <f t="shared" si="3"/>
        <v>23</v>
      </c>
      <c r="S103" s="112">
        <f t="shared" si="3"/>
        <v>7.0699999999999994</v>
      </c>
    </row>
    <row r="104" spans="1:19" x14ac:dyDescent="0.25">
      <c r="A104" s="371"/>
      <c r="B104" s="267"/>
      <c r="C104" s="374"/>
      <c r="D104" s="267"/>
      <c r="E104" s="374"/>
      <c r="F104" s="276"/>
      <c r="G104" s="111" t="s">
        <v>511</v>
      </c>
      <c r="H104" s="61">
        <v>3</v>
      </c>
      <c r="I104" s="112">
        <v>0.48</v>
      </c>
      <c r="J104" s="61">
        <v>2</v>
      </c>
      <c r="K104" s="112">
        <v>0.15</v>
      </c>
      <c r="L104" s="61">
        <v>1</v>
      </c>
      <c r="M104" s="112">
        <v>0.31</v>
      </c>
      <c r="N104" s="61">
        <v>0</v>
      </c>
      <c r="O104" s="112">
        <v>0</v>
      </c>
      <c r="P104" s="61">
        <v>0</v>
      </c>
      <c r="Q104" s="112">
        <v>0</v>
      </c>
      <c r="R104" s="61">
        <f t="shared" si="3"/>
        <v>6</v>
      </c>
      <c r="S104" s="112">
        <f t="shared" si="3"/>
        <v>0.94</v>
      </c>
    </row>
    <row r="105" spans="1:19" x14ac:dyDescent="0.25">
      <c r="A105" s="371"/>
      <c r="B105" s="267"/>
      <c r="C105" s="374"/>
      <c r="D105" s="267"/>
      <c r="E105" s="374"/>
      <c r="F105" s="276"/>
      <c r="G105" s="111" t="s">
        <v>121</v>
      </c>
      <c r="H105" s="61">
        <v>8262</v>
      </c>
      <c r="I105" s="112">
        <v>943.63</v>
      </c>
      <c r="J105" s="61">
        <v>4571</v>
      </c>
      <c r="K105" s="112">
        <v>492.36</v>
      </c>
      <c r="L105" s="61">
        <v>93</v>
      </c>
      <c r="M105" s="112">
        <v>43.69</v>
      </c>
      <c r="N105" s="61">
        <v>1</v>
      </c>
      <c r="O105" s="112">
        <v>0.05</v>
      </c>
      <c r="P105" s="61">
        <v>4</v>
      </c>
      <c r="Q105" s="112">
        <v>0.55000000000000004</v>
      </c>
      <c r="R105" s="61">
        <f t="shared" si="3"/>
        <v>12931</v>
      </c>
      <c r="S105" s="112">
        <f t="shared" si="3"/>
        <v>1480.28</v>
      </c>
    </row>
    <row r="106" spans="1:19" x14ac:dyDescent="0.25">
      <c r="A106" s="371"/>
      <c r="B106" s="267"/>
      <c r="C106" s="374"/>
      <c r="D106" s="267"/>
      <c r="E106" s="374"/>
      <c r="F106" s="276"/>
      <c r="G106" s="111" t="s">
        <v>120</v>
      </c>
      <c r="H106" s="61">
        <v>13</v>
      </c>
      <c r="I106" s="112">
        <v>1.48</v>
      </c>
      <c r="J106" s="61">
        <v>17</v>
      </c>
      <c r="K106" s="112">
        <v>2.44</v>
      </c>
      <c r="L106" s="61">
        <v>11</v>
      </c>
      <c r="M106" s="112">
        <v>6.56</v>
      </c>
      <c r="N106" s="61">
        <v>1</v>
      </c>
      <c r="O106" s="112">
        <v>0.06</v>
      </c>
      <c r="P106" s="61">
        <v>2</v>
      </c>
      <c r="Q106" s="112">
        <v>0.25</v>
      </c>
      <c r="R106" s="61">
        <f t="shared" si="3"/>
        <v>44</v>
      </c>
      <c r="S106" s="112">
        <f t="shared" si="3"/>
        <v>10.790000000000001</v>
      </c>
    </row>
    <row r="107" spans="1:19" x14ac:dyDescent="0.25">
      <c r="A107" s="371"/>
      <c r="B107" s="267"/>
      <c r="C107" s="374"/>
      <c r="D107" s="267"/>
      <c r="E107" s="374"/>
      <c r="F107" s="276"/>
      <c r="G107" s="111" t="s">
        <v>119</v>
      </c>
      <c r="H107" s="61">
        <v>14</v>
      </c>
      <c r="I107" s="112">
        <v>1.61</v>
      </c>
      <c r="J107" s="61">
        <v>0</v>
      </c>
      <c r="K107" s="112">
        <v>0</v>
      </c>
      <c r="L107" s="61">
        <v>1</v>
      </c>
      <c r="M107" s="112">
        <v>0.01</v>
      </c>
      <c r="N107" s="61">
        <v>0</v>
      </c>
      <c r="O107" s="112">
        <v>0</v>
      </c>
      <c r="P107" s="61">
        <v>0</v>
      </c>
      <c r="Q107" s="112">
        <v>0</v>
      </c>
      <c r="R107" s="61">
        <f t="shared" si="3"/>
        <v>15</v>
      </c>
      <c r="S107" s="112">
        <f t="shared" si="3"/>
        <v>1.62</v>
      </c>
    </row>
    <row r="108" spans="1:19" x14ac:dyDescent="0.25">
      <c r="A108" s="371"/>
      <c r="B108" s="267"/>
      <c r="C108" s="374"/>
      <c r="D108" s="267"/>
      <c r="E108" s="374"/>
      <c r="F108" s="276"/>
      <c r="G108" s="111" t="s">
        <v>118</v>
      </c>
      <c r="H108" s="61">
        <v>23</v>
      </c>
      <c r="I108" s="112">
        <v>3.38</v>
      </c>
      <c r="J108" s="61">
        <v>36</v>
      </c>
      <c r="K108" s="112">
        <v>4.8</v>
      </c>
      <c r="L108" s="61">
        <v>0</v>
      </c>
      <c r="M108" s="112">
        <v>0</v>
      </c>
      <c r="N108" s="61">
        <v>0</v>
      </c>
      <c r="O108" s="112">
        <v>0</v>
      </c>
      <c r="P108" s="61">
        <v>0</v>
      </c>
      <c r="Q108" s="112">
        <v>0</v>
      </c>
      <c r="R108" s="61">
        <f t="shared" si="3"/>
        <v>59</v>
      </c>
      <c r="S108" s="112">
        <f t="shared" si="3"/>
        <v>8.18</v>
      </c>
    </row>
    <row r="109" spans="1:19" x14ac:dyDescent="0.25">
      <c r="A109" s="371"/>
      <c r="B109" s="267"/>
      <c r="C109" s="374"/>
      <c r="D109" s="267"/>
      <c r="E109" s="374"/>
      <c r="F109" s="276"/>
      <c r="G109" s="111" t="s">
        <v>117</v>
      </c>
      <c r="H109" s="61">
        <v>91</v>
      </c>
      <c r="I109" s="112">
        <v>9.89</v>
      </c>
      <c r="J109" s="61">
        <v>63</v>
      </c>
      <c r="K109" s="112">
        <v>2.13</v>
      </c>
      <c r="L109" s="61">
        <v>27</v>
      </c>
      <c r="M109" s="112">
        <v>24.24</v>
      </c>
      <c r="N109" s="61">
        <v>1</v>
      </c>
      <c r="O109" s="112">
        <v>0.13</v>
      </c>
      <c r="P109" s="61">
        <v>0</v>
      </c>
      <c r="Q109" s="112">
        <v>0</v>
      </c>
      <c r="R109" s="61">
        <f t="shared" si="3"/>
        <v>182</v>
      </c>
      <c r="S109" s="112">
        <f t="shared" si="3"/>
        <v>36.39</v>
      </c>
    </row>
    <row r="110" spans="1:19" x14ac:dyDescent="0.25">
      <c r="A110" s="371"/>
      <c r="B110" s="267"/>
      <c r="C110" s="374"/>
      <c r="D110" s="267"/>
      <c r="E110" s="374"/>
      <c r="F110" s="276"/>
      <c r="G110" s="111" t="s">
        <v>116</v>
      </c>
      <c r="H110" s="61">
        <v>1</v>
      </c>
      <c r="I110" s="112">
        <v>0.03</v>
      </c>
      <c r="J110" s="61">
        <v>5</v>
      </c>
      <c r="K110" s="112">
        <v>0.35</v>
      </c>
      <c r="L110" s="61">
        <v>2</v>
      </c>
      <c r="M110" s="112">
        <v>35.57</v>
      </c>
      <c r="N110" s="61">
        <v>0</v>
      </c>
      <c r="O110" s="112">
        <v>0</v>
      </c>
      <c r="P110" s="61">
        <v>0</v>
      </c>
      <c r="Q110" s="112">
        <v>0</v>
      </c>
      <c r="R110" s="61">
        <f t="shared" si="3"/>
        <v>8</v>
      </c>
      <c r="S110" s="112">
        <f t="shared" si="3"/>
        <v>35.950000000000003</v>
      </c>
    </row>
    <row r="111" spans="1:19" x14ac:dyDescent="0.25">
      <c r="A111" s="371"/>
      <c r="B111" s="267"/>
      <c r="C111" s="374"/>
      <c r="D111" s="267"/>
      <c r="E111" s="374"/>
      <c r="F111" s="276"/>
      <c r="G111" s="111" t="s">
        <v>115</v>
      </c>
      <c r="H111" s="61">
        <v>0</v>
      </c>
      <c r="I111" s="112">
        <v>0</v>
      </c>
      <c r="J111" s="61">
        <v>2</v>
      </c>
      <c r="K111" s="112">
        <v>0.63</v>
      </c>
      <c r="L111" s="61">
        <v>1</v>
      </c>
      <c r="M111" s="112">
        <v>0.03</v>
      </c>
      <c r="N111" s="61">
        <v>0</v>
      </c>
      <c r="O111" s="112">
        <v>0</v>
      </c>
      <c r="P111" s="61">
        <v>0</v>
      </c>
      <c r="Q111" s="112">
        <v>0</v>
      </c>
      <c r="R111" s="61">
        <f t="shared" si="3"/>
        <v>3</v>
      </c>
      <c r="S111" s="112">
        <f t="shared" si="3"/>
        <v>0.66</v>
      </c>
    </row>
    <row r="112" spans="1:19" x14ac:dyDescent="0.25">
      <c r="A112" s="371"/>
      <c r="B112" s="267"/>
      <c r="C112" s="374"/>
      <c r="D112" s="267"/>
      <c r="E112" s="374"/>
      <c r="F112" s="276"/>
      <c r="G112" s="111" t="s">
        <v>114</v>
      </c>
      <c r="H112" s="61">
        <v>11</v>
      </c>
      <c r="I112" s="112">
        <v>2.02</v>
      </c>
      <c r="J112" s="61">
        <v>1</v>
      </c>
      <c r="K112" s="112">
        <v>7.0000000000000007E-2</v>
      </c>
      <c r="L112" s="61">
        <v>1</v>
      </c>
      <c r="M112" s="112">
        <v>0.74</v>
      </c>
      <c r="N112" s="61">
        <v>0</v>
      </c>
      <c r="O112" s="112">
        <v>0</v>
      </c>
      <c r="P112" s="61">
        <v>0</v>
      </c>
      <c r="Q112" s="112">
        <v>0</v>
      </c>
      <c r="R112" s="61">
        <f t="shared" si="3"/>
        <v>13</v>
      </c>
      <c r="S112" s="112">
        <f t="shared" si="3"/>
        <v>2.83</v>
      </c>
    </row>
    <row r="113" spans="1:19" x14ac:dyDescent="0.25">
      <c r="A113" s="371"/>
      <c r="B113" s="267"/>
      <c r="C113" s="374"/>
      <c r="D113" s="267"/>
      <c r="E113" s="374"/>
      <c r="F113" s="276"/>
      <c r="G113" s="111" t="s">
        <v>113</v>
      </c>
      <c r="H113" s="61">
        <v>56</v>
      </c>
      <c r="I113" s="112">
        <v>5.68</v>
      </c>
      <c r="J113" s="61">
        <v>81</v>
      </c>
      <c r="K113" s="112">
        <v>12.57</v>
      </c>
      <c r="L113" s="61">
        <v>21</v>
      </c>
      <c r="M113" s="112">
        <v>12.04</v>
      </c>
      <c r="N113" s="61">
        <v>2</v>
      </c>
      <c r="O113" s="112">
        <v>4.95</v>
      </c>
      <c r="P113" s="61">
        <v>0</v>
      </c>
      <c r="Q113" s="112">
        <v>0</v>
      </c>
      <c r="R113" s="61">
        <f t="shared" si="3"/>
        <v>160</v>
      </c>
      <c r="S113" s="112">
        <f t="shared" si="3"/>
        <v>35.24</v>
      </c>
    </row>
    <row r="114" spans="1:19" x14ac:dyDescent="0.25">
      <c r="A114" s="371"/>
      <c r="B114" s="267"/>
      <c r="C114" s="374"/>
      <c r="D114" s="267"/>
      <c r="E114" s="374"/>
      <c r="F114" s="276"/>
      <c r="G114" s="111" t="s">
        <v>562</v>
      </c>
      <c r="H114" s="61">
        <v>0</v>
      </c>
      <c r="I114" s="112">
        <v>0</v>
      </c>
      <c r="J114" s="61">
        <v>0</v>
      </c>
      <c r="K114" s="112">
        <v>0</v>
      </c>
      <c r="L114" s="61">
        <v>0</v>
      </c>
      <c r="M114" s="112">
        <v>0</v>
      </c>
      <c r="N114" s="61">
        <v>0</v>
      </c>
      <c r="O114" s="112">
        <v>0</v>
      </c>
      <c r="P114" s="61">
        <v>0</v>
      </c>
      <c r="Q114" s="112">
        <v>0</v>
      </c>
      <c r="R114" s="61">
        <f t="shared" si="3"/>
        <v>0</v>
      </c>
      <c r="S114" s="112">
        <f t="shared" si="3"/>
        <v>0</v>
      </c>
    </row>
    <row r="115" spans="1:19" x14ac:dyDescent="0.25">
      <c r="A115" s="371"/>
      <c r="B115" s="267"/>
      <c r="C115" s="374"/>
      <c r="D115" s="267"/>
      <c r="E115" s="374"/>
      <c r="F115" s="276"/>
      <c r="G115" s="111" t="s">
        <v>112</v>
      </c>
      <c r="H115" s="61">
        <v>8</v>
      </c>
      <c r="I115" s="112">
        <v>2.77</v>
      </c>
      <c r="J115" s="61">
        <v>15</v>
      </c>
      <c r="K115" s="112">
        <v>2.27</v>
      </c>
      <c r="L115" s="61">
        <v>1</v>
      </c>
      <c r="M115" s="112">
        <v>0.75</v>
      </c>
      <c r="N115" s="61">
        <v>1</v>
      </c>
      <c r="O115" s="112">
        <v>0.37</v>
      </c>
      <c r="P115" s="61">
        <v>1</v>
      </c>
      <c r="Q115" s="112">
        <v>1.03</v>
      </c>
      <c r="R115" s="61">
        <f t="shared" si="3"/>
        <v>26</v>
      </c>
      <c r="S115" s="112">
        <f t="shared" si="3"/>
        <v>7.19</v>
      </c>
    </row>
    <row r="116" spans="1:19" x14ac:dyDescent="0.25">
      <c r="A116" s="371"/>
      <c r="B116" s="267"/>
      <c r="C116" s="374"/>
      <c r="D116" s="267"/>
      <c r="E116" s="374"/>
      <c r="F116" s="276"/>
      <c r="G116" s="111" t="s">
        <v>111</v>
      </c>
      <c r="H116" s="61">
        <v>37</v>
      </c>
      <c r="I116" s="112">
        <v>6.94</v>
      </c>
      <c r="J116" s="61">
        <v>13</v>
      </c>
      <c r="K116" s="112">
        <v>0.83</v>
      </c>
      <c r="L116" s="61">
        <v>2</v>
      </c>
      <c r="M116" s="112">
        <v>0.14000000000000001</v>
      </c>
      <c r="N116" s="61">
        <v>8</v>
      </c>
      <c r="O116" s="112">
        <v>5.2</v>
      </c>
      <c r="P116" s="61">
        <v>0</v>
      </c>
      <c r="Q116" s="112">
        <v>0</v>
      </c>
      <c r="R116" s="61">
        <f t="shared" si="3"/>
        <v>60</v>
      </c>
      <c r="S116" s="112">
        <f t="shared" si="3"/>
        <v>13.11</v>
      </c>
    </row>
    <row r="117" spans="1:19" x14ac:dyDescent="0.25">
      <c r="A117" s="371"/>
      <c r="B117" s="267"/>
      <c r="C117" s="374"/>
      <c r="D117" s="267"/>
      <c r="E117" s="374"/>
      <c r="F117" s="276"/>
      <c r="G117" s="111" t="s">
        <v>110</v>
      </c>
      <c r="H117" s="61">
        <v>8</v>
      </c>
      <c r="I117" s="112">
        <v>1.82</v>
      </c>
      <c r="J117" s="61">
        <v>0</v>
      </c>
      <c r="K117" s="112">
        <v>0</v>
      </c>
      <c r="L117" s="61">
        <v>0</v>
      </c>
      <c r="M117" s="112">
        <v>0</v>
      </c>
      <c r="N117" s="61">
        <v>1</v>
      </c>
      <c r="O117" s="112">
        <v>0.13</v>
      </c>
      <c r="P117" s="61">
        <v>0</v>
      </c>
      <c r="Q117" s="112">
        <v>0</v>
      </c>
      <c r="R117" s="61">
        <f t="shared" si="3"/>
        <v>9</v>
      </c>
      <c r="S117" s="112">
        <f t="shared" si="3"/>
        <v>1.9500000000000002</v>
      </c>
    </row>
    <row r="118" spans="1:19" x14ac:dyDescent="0.25">
      <c r="A118" s="371"/>
      <c r="B118" s="267"/>
      <c r="C118" s="374"/>
      <c r="D118" s="267"/>
      <c r="E118" s="374"/>
      <c r="F118" s="276"/>
      <c r="G118" s="111" t="s">
        <v>109</v>
      </c>
      <c r="H118" s="61">
        <v>22</v>
      </c>
      <c r="I118" s="112">
        <v>6.79</v>
      </c>
      <c r="J118" s="61">
        <v>26</v>
      </c>
      <c r="K118" s="112">
        <v>16.170000000000002</v>
      </c>
      <c r="L118" s="61">
        <v>3</v>
      </c>
      <c r="M118" s="112">
        <v>4.4800000000000004</v>
      </c>
      <c r="N118" s="61">
        <v>1</v>
      </c>
      <c r="O118" s="112">
        <v>0.67</v>
      </c>
      <c r="P118" s="61">
        <v>1</v>
      </c>
      <c r="Q118" s="112">
        <v>0.02</v>
      </c>
      <c r="R118" s="61">
        <f t="shared" si="3"/>
        <v>53</v>
      </c>
      <c r="S118" s="112">
        <f t="shared" si="3"/>
        <v>28.130000000000003</v>
      </c>
    </row>
    <row r="119" spans="1:19" x14ac:dyDescent="0.25">
      <c r="A119" s="371"/>
      <c r="B119" s="267"/>
      <c r="C119" s="374"/>
      <c r="D119" s="267"/>
      <c r="E119" s="374"/>
      <c r="F119" s="276"/>
      <c r="G119" s="111" t="s">
        <v>108</v>
      </c>
      <c r="H119" s="61">
        <v>3</v>
      </c>
      <c r="I119" s="112">
        <v>0.7</v>
      </c>
      <c r="J119" s="61">
        <v>0</v>
      </c>
      <c r="K119" s="112">
        <v>0</v>
      </c>
      <c r="L119" s="61">
        <v>0</v>
      </c>
      <c r="M119" s="112">
        <v>0</v>
      </c>
      <c r="N119" s="61">
        <v>0</v>
      </c>
      <c r="O119" s="112">
        <v>0</v>
      </c>
      <c r="P119" s="61">
        <v>0</v>
      </c>
      <c r="Q119" s="112">
        <v>0</v>
      </c>
      <c r="R119" s="61">
        <f t="shared" si="3"/>
        <v>3</v>
      </c>
      <c r="S119" s="112">
        <f t="shared" si="3"/>
        <v>0.7</v>
      </c>
    </row>
    <row r="120" spans="1:19" x14ac:dyDescent="0.25">
      <c r="A120" s="371"/>
      <c r="B120" s="267"/>
      <c r="C120" s="374"/>
      <c r="D120" s="267"/>
      <c r="E120" s="374"/>
      <c r="F120" s="276"/>
      <c r="G120" s="111" t="s">
        <v>107</v>
      </c>
      <c r="H120" s="61">
        <v>24</v>
      </c>
      <c r="I120" s="112">
        <v>9.1300000000000008</v>
      </c>
      <c r="J120" s="61">
        <v>3</v>
      </c>
      <c r="K120" s="112">
        <v>0.18</v>
      </c>
      <c r="L120" s="61">
        <v>1</v>
      </c>
      <c r="M120" s="112">
        <v>0.05</v>
      </c>
      <c r="N120" s="61">
        <v>0</v>
      </c>
      <c r="O120" s="112">
        <v>0</v>
      </c>
      <c r="P120" s="61">
        <v>0</v>
      </c>
      <c r="Q120" s="112">
        <v>0</v>
      </c>
      <c r="R120" s="61">
        <f t="shared" si="3"/>
        <v>28</v>
      </c>
      <c r="S120" s="112">
        <f t="shared" si="3"/>
        <v>9.3600000000000012</v>
      </c>
    </row>
    <row r="121" spans="1:19" x14ac:dyDescent="0.25">
      <c r="A121" s="371"/>
      <c r="B121" s="267"/>
      <c r="C121" s="374"/>
      <c r="D121" s="267"/>
      <c r="E121" s="374"/>
      <c r="F121" s="276"/>
      <c r="G121" s="111" t="s">
        <v>106</v>
      </c>
      <c r="H121" s="61">
        <v>26</v>
      </c>
      <c r="I121" s="112">
        <v>5.09</v>
      </c>
      <c r="J121" s="61">
        <v>71</v>
      </c>
      <c r="K121" s="112">
        <v>16.32</v>
      </c>
      <c r="L121" s="61">
        <v>4</v>
      </c>
      <c r="M121" s="112">
        <v>4.7300000000000004</v>
      </c>
      <c r="N121" s="61">
        <v>1</v>
      </c>
      <c r="O121" s="112">
        <v>0.43</v>
      </c>
      <c r="P121" s="61">
        <v>0</v>
      </c>
      <c r="Q121" s="112">
        <v>0</v>
      </c>
      <c r="R121" s="61">
        <f t="shared" si="3"/>
        <v>102</v>
      </c>
      <c r="S121" s="112">
        <f t="shared" si="3"/>
        <v>26.57</v>
      </c>
    </row>
    <row r="122" spans="1:19" x14ac:dyDescent="0.25">
      <c r="A122" s="371"/>
      <c r="B122" s="267"/>
      <c r="C122" s="374"/>
      <c r="D122" s="267"/>
      <c r="E122" s="374"/>
      <c r="F122" s="276"/>
      <c r="G122" s="111" t="s">
        <v>105</v>
      </c>
      <c r="H122" s="61">
        <v>5</v>
      </c>
      <c r="I122" s="112">
        <v>0.51</v>
      </c>
      <c r="J122" s="61">
        <v>3</v>
      </c>
      <c r="K122" s="112">
        <v>0.32</v>
      </c>
      <c r="L122" s="61">
        <v>2</v>
      </c>
      <c r="M122" s="112">
        <v>0.7</v>
      </c>
      <c r="N122" s="61">
        <v>0</v>
      </c>
      <c r="O122" s="112">
        <v>0</v>
      </c>
      <c r="P122" s="61">
        <v>0</v>
      </c>
      <c r="Q122" s="112">
        <v>0</v>
      </c>
      <c r="R122" s="61">
        <f t="shared" si="3"/>
        <v>10</v>
      </c>
      <c r="S122" s="112">
        <f t="shared" si="3"/>
        <v>1.53</v>
      </c>
    </row>
    <row r="123" spans="1:19" x14ac:dyDescent="0.25">
      <c r="A123" s="371"/>
      <c r="B123" s="267"/>
      <c r="C123" s="374"/>
      <c r="D123" s="267"/>
      <c r="E123" s="374"/>
      <c r="F123" s="276"/>
      <c r="G123" s="111" t="s">
        <v>104</v>
      </c>
      <c r="H123" s="61">
        <v>16</v>
      </c>
      <c r="I123" s="112">
        <v>3.63</v>
      </c>
      <c r="J123" s="61">
        <v>10</v>
      </c>
      <c r="K123" s="112">
        <v>2.25</v>
      </c>
      <c r="L123" s="61">
        <v>4</v>
      </c>
      <c r="M123" s="112">
        <v>5.91</v>
      </c>
      <c r="N123" s="61">
        <v>1</v>
      </c>
      <c r="O123" s="112">
        <v>0.86</v>
      </c>
      <c r="P123" s="61">
        <v>0</v>
      </c>
      <c r="Q123" s="112">
        <v>0</v>
      </c>
      <c r="R123" s="61">
        <f t="shared" ref="R123:S155" si="4">+H123+J123+L123+N123+P123</f>
        <v>31</v>
      </c>
      <c r="S123" s="112">
        <f t="shared" si="4"/>
        <v>12.649999999999999</v>
      </c>
    </row>
    <row r="124" spans="1:19" x14ac:dyDescent="0.25">
      <c r="A124" s="371"/>
      <c r="B124" s="267"/>
      <c r="C124" s="374"/>
      <c r="D124" s="267"/>
      <c r="E124" s="374"/>
      <c r="F124" s="276"/>
      <c r="G124" s="111" t="s">
        <v>103</v>
      </c>
      <c r="H124" s="61">
        <v>0</v>
      </c>
      <c r="I124" s="112">
        <v>0</v>
      </c>
      <c r="J124" s="61">
        <v>1</v>
      </c>
      <c r="K124" s="112">
        <v>0.32</v>
      </c>
      <c r="L124" s="61">
        <v>0</v>
      </c>
      <c r="M124" s="112">
        <v>0</v>
      </c>
      <c r="N124" s="61">
        <v>0</v>
      </c>
      <c r="O124" s="112">
        <v>0</v>
      </c>
      <c r="P124" s="61">
        <v>0</v>
      </c>
      <c r="Q124" s="112">
        <v>0</v>
      </c>
      <c r="R124" s="61">
        <f t="shared" si="4"/>
        <v>1</v>
      </c>
      <c r="S124" s="112">
        <f t="shared" si="4"/>
        <v>0.32</v>
      </c>
    </row>
    <row r="125" spans="1:19" x14ac:dyDescent="0.25">
      <c r="A125" s="371"/>
      <c r="B125" s="267"/>
      <c r="C125" s="374"/>
      <c r="D125" s="267"/>
      <c r="E125" s="374"/>
      <c r="F125" s="276"/>
      <c r="G125" s="111" t="s">
        <v>102</v>
      </c>
      <c r="H125" s="61">
        <v>0</v>
      </c>
      <c r="I125" s="112">
        <v>0</v>
      </c>
      <c r="J125" s="61">
        <v>0</v>
      </c>
      <c r="K125" s="112">
        <v>0</v>
      </c>
      <c r="L125" s="61">
        <v>0</v>
      </c>
      <c r="M125" s="112">
        <v>0</v>
      </c>
      <c r="N125" s="61">
        <v>0</v>
      </c>
      <c r="O125" s="112">
        <v>0</v>
      </c>
      <c r="P125" s="61">
        <v>0</v>
      </c>
      <c r="Q125" s="112">
        <v>0</v>
      </c>
      <c r="R125" s="61">
        <f t="shared" si="4"/>
        <v>0</v>
      </c>
      <c r="S125" s="112">
        <f t="shared" si="4"/>
        <v>0</v>
      </c>
    </row>
    <row r="126" spans="1:19" x14ac:dyDescent="0.25">
      <c r="A126" s="371"/>
      <c r="B126" s="267"/>
      <c r="C126" s="374"/>
      <c r="D126" s="267"/>
      <c r="E126" s="374"/>
      <c r="F126" s="276"/>
      <c r="G126" s="111" t="s">
        <v>500</v>
      </c>
      <c r="H126" s="61">
        <v>0</v>
      </c>
      <c r="I126" s="112">
        <v>0</v>
      </c>
      <c r="J126" s="61">
        <v>0</v>
      </c>
      <c r="K126" s="112">
        <v>0</v>
      </c>
      <c r="L126" s="61">
        <v>0</v>
      </c>
      <c r="M126" s="112">
        <v>0</v>
      </c>
      <c r="N126" s="61">
        <v>0</v>
      </c>
      <c r="O126" s="112">
        <v>0</v>
      </c>
      <c r="P126" s="61">
        <v>0</v>
      </c>
      <c r="Q126" s="112">
        <v>0</v>
      </c>
      <c r="R126" s="61">
        <f t="shared" si="4"/>
        <v>0</v>
      </c>
      <c r="S126" s="112">
        <f t="shared" si="4"/>
        <v>0</v>
      </c>
    </row>
    <row r="127" spans="1:19" x14ac:dyDescent="0.25">
      <c r="A127" s="371"/>
      <c r="B127" s="267"/>
      <c r="C127" s="374"/>
      <c r="D127" s="267"/>
      <c r="E127" s="374"/>
      <c r="F127" s="276"/>
      <c r="G127" s="111" t="s">
        <v>501</v>
      </c>
      <c r="H127" s="61">
        <v>0</v>
      </c>
      <c r="I127" s="112">
        <v>0</v>
      </c>
      <c r="J127" s="61">
        <v>0</v>
      </c>
      <c r="K127" s="112">
        <v>0</v>
      </c>
      <c r="L127" s="61">
        <v>0</v>
      </c>
      <c r="M127" s="112">
        <v>0</v>
      </c>
      <c r="N127" s="61">
        <v>0</v>
      </c>
      <c r="O127" s="112">
        <v>0</v>
      </c>
      <c r="P127" s="61">
        <v>0</v>
      </c>
      <c r="Q127" s="112">
        <v>0</v>
      </c>
      <c r="R127" s="61">
        <f t="shared" si="4"/>
        <v>0</v>
      </c>
      <c r="S127" s="112">
        <f t="shared" si="4"/>
        <v>0</v>
      </c>
    </row>
    <row r="128" spans="1:19" x14ac:dyDescent="0.25">
      <c r="A128" s="371"/>
      <c r="B128" s="267"/>
      <c r="C128" s="374"/>
      <c r="D128" s="267"/>
      <c r="E128" s="374"/>
      <c r="F128" s="276"/>
      <c r="G128" s="111" t="s">
        <v>22</v>
      </c>
      <c r="H128" s="61">
        <v>39</v>
      </c>
      <c r="I128" s="112">
        <v>11.85</v>
      </c>
      <c r="J128" s="61">
        <v>10</v>
      </c>
      <c r="K128" s="112">
        <v>0.51</v>
      </c>
      <c r="L128" s="61">
        <v>6</v>
      </c>
      <c r="M128" s="112">
        <v>3.98</v>
      </c>
      <c r="N128" s="61">
        <v>0</v>
      </c>
      <c r="O128" s="112">
        <v>0</v>
      </c>
      <c r="P128" s="61">
        <v>1</v>
      </c>
      <c r="Q128" s="112">
        <v>0.51</v>
      </c>
      <c r="R128" s="61">
        <f t="shared" si="4"/>
        <v>56</v>
      </c>
      <c r="S128" s="112">
        <f t="shared" si="4"/>
        <v>16.850000000000001</v>
      </c>
    </row>
    <row r="129" spans="1:19" ht="15.75" thickBot="1" x14ac:dyDescent="0.3">
      <c r="A129" s="371"/>
      <c r="B129" s="267"/>
      <c r="C129" s="374"/>
      <c r="D129" s="267"/>
      <c r="E129" s="374"/>
      <c r="F129" s="276"/>
      <c r="G129" s="111" t="s">
        <v>101</v>
      </c>
      <c r="H129" s="61">
        <v>16651</v>
      </c>
      <c r="I129" s="112">
        <v>2627.74</v>
      </c>
      <c r="J129" s="61">
        <v>9181</v>
      </c>
      <c r="K129" s="112">
        <v>1459.87</v>
      </c>
      <c r="L129" s="61">
        <v>490</v>
      </c>
      <c r="M129" s="112">
        <v>98.75</v>
      </c>
      <c r="N129" s="61">
        <v>326</v>
      </c>
      <c r="O129" s="112">
        <v>119.55</v>
      </c>
      <c r="P129" s="61">
        <v>262</v>
      </c>
      <c r="Q129" s="112">
        <v>118.47</v>
      </c>
      <c r="R129" s="61">
        <f t="shared" si="4"/>
        <v>26910</v>
      </c>
      <c r="S129" s="112">
        <f t="shared" si="4"/>
        <v>4424.38</v>
      </c>
    </row>
    <row r="130" spans="1:19" ht="15.75" thickTop="1" x14ac:dyDescent="0.25">
      <c r="A130" s="371"/>
      <c r="B130" s="267"/>
      <c r="C130" s="381"/>
      <c r="D130" s="267"/>
      <c r="E130" s="381"/>
      <c r="F130" s="276"/>
      <c r="G130" s="79" t="s">
        <v>100</v>
      </c>
      <c r="H130" s="113">
        <v>19621</v>
      </c>
      <c r="I130" s="114">
        <v>3833.32</v>
      </c>
      <c r="J130" s="113">
        <v>10691</v>
      </c>
      <c r="K130" s="114">
        <v>2127.48</v>
      </c>
      <c r="L130" s="113">
        <v>593</v>
      </c>
      <c r="M130" s="114">
        <v>292.33</v>
      </c>
      <c r="N130" s="113">
        <v>339</v>
      </c>
      <c r="O130" s="114">
        <v>134.55000000000001</v>
      </c>
      <c r="P130" s="113">
        <v>266</v>
      </c>
      <c r="Q130" s="114">
        <v>120.83</v>
      </c>
      <c r="R130" s="113">
        <f t="shared" si="4"/>
        <v>31510</v>
      </c>
      <c r="S130" s="114">
        <f>SUM(S100:S129)</f>
        <v>6508.51</v>
      </c>
    </row>
    <row r="131" spans="1:19" ht="15" customHeight="1" x14ac:dyDescent="0.25">
      <c r="A131" s="371" t="s">
        <v>99</v>
      </c>
      <c r="B131" s="267"/>
      <c r="C131" s="379" t="s">
        <v>98</v>
      </c>
      <c r="D131" s="267"/>
      <c r="E131" s="379" t="s">
        <v>97</v>
      </c>
      <c r="F131" s="276"/>
      <c r="G131" s="111" t="s">
        <v>502</v>
      </c>
      <c r="H131" s="61">
        <v>0</v>
      </c>
      <c r="I131" s="112">
        <v>0</v>
      </c>
      <c r="J131" s="61">
        <v>0</v>
      </c>
      <c r="K131" s="112">
        <v>0</v>
      </c>
      <c r="L131" s="61">
        <v>0</v>
      </c>
      <c r="M131" s="112">
        <v>0</v>
      </c>
      <c r="N131" s="61">
        <v>0</v>
      </c>
      <c r="O131" s="112">
        <v>0</v>
      </c>
      <c r="P131" s="61">
        <v>0</v>
      </c>
      <c r="Q131" s="112">
        <v>0</v>
      </c>
      <c r="R131" s="61">
        <f t="shared" si="4"/>
        <v>0</v>
      </c>
      <c r="S131" s="112">
        <f t="shared" si="4"/>
        <v>0</v>
      </c>
    </row>
    <row r="132" spans="1:19" ht="15" customHeight="1" x14ac:dyDescent="0.25">
      <c r="A132" s="371"/>
      <c r="B132" s="267"/>
      <c r="C132" s="374"/>
      <c r="D132" s="267"/>
      <c r="E132" s="374"/>
      <c r="F132" s="276"/>
      <c r="G132" s="111" t="s">
        <v>506</v>
      </c>
      <c r="H132" s="61">
        <v>13</v>
      </c>
      <c r="I132" s="112">
        <v>3.41</v>
      </c>
      <c r="J132" s="61">
        <v>2</v>
      </c>
      <c r="K132" s="112">
        <v>0.46</v>
      </c>
      <c r="L132" s="61">
        <v>1</v>
      </c>
      <c r="M132" s="112">
        <v>0.68</v>
      </c>
      <c r="N132" s="61">
        <v>0</v>
      </c>
      <c r="O132" s="112">
        <v>0</v>
      </c>
      <c r="P132" s="61">
        <v>1</v>
      </c>
      <c r="Q132" s="112">
        <v>0.45</v>
      </c>
      <c r="R132" s="61">
        <f t="shared" si="4"/>
        <v>17</v>
      </c>
      <c r="S132" s="112">
        <f t="shared" si="4"/>
        <v>5</v>
      </c>
    </row>
    <row r="133" spans="1:19" ht="15" customHeight="1" x14ac:dyDescent="0.25">
      <c r="A133" s="371"/>
      <c r="B133" s="267"/>
      <c r="C133" s="374"/>
      <c r="D133" s="267"/>
      <c r="E133" s="374"/>
      <c r="F133" s="276"/>
      <c r="G133" s="111" t="s">
        <v>96</v>
      </c>
      <c r="H133" s="61">
        <v>19</v>
      </c>
      <c r="I133" s="112">
        <v>0.97</v>
      </c>
      <c r="J133" s="61">
        <v>23</v>
      </c>
      <c r="K133" s="112">
        <v>2.0499999999999998</v>
      </c>
      <c r="L133" s="61">
        <v>10</v>
      </c>
      <c r="M133" s="112">
        <v>1.19</v>
      </c>
      <c r="N133" s="61">
        <v>1</v>
      </c>
      <c r="O133" s="112">
        <v>0.45</v>
      </c>
      <c r="P133" s="61">
        <v>4</v>
      </c>
      <c r="Q133" s="112">
        <v>0.74</v>
      </c>
      <c r="R133" s="61">
        <f t="shared" si="4"/>
        <v>57</v>
      </c>
      <c r="S133" s="112">
        <f t="shared" si="4"/>
        <v>5.3999999999999995</v>
      </c>
    </row>
    <row r="134" spans="1:19" ht="15" customHeight="1" x14ac:dyDescent="0.25">
      <c r="A134" s="371"/>
      <c r="B134" s="267"/>
      <c r="C134" s="374"/>
      <c r="D134" s="267"/>
      <c r="E134" s="374"/>
      <c r="F134" s="276"/>
      <c r="G134" s="111" t="s">
        <v>131</v>
      </c>
      <c r="H134" s="61">
        <v>0</v>
      </c>
      <c r="I134" s="112">
        <v>0</v>
      </c>
      <c r="J134" s="61">
        <v>2</v>
      </c>
      <c r="K134" s="112">
        <v>0.44</v>
      </c>
      <c r="L134" s="61">
        <v>0</v>
      </c>
      <c r="M134" s="112">
        <v>0</v>
      </c>
      <c r="N134" s="61">
        <v>0</v>
      </c>
      <c r="O134" s="112">
        <v>0</v>
      </c>
      <c r="P134" s="61">
        <v>0</v>
      </c>
      <c r="Q134" s="112">
        <v>0</v>
      </c>
      <c r="R134" s="61">
        <f t="shared" si="4"/>
        <v>2</v>
      </c>
      <c r="S134" s="112">
        <f t="shared" si="4"/>
        <v>0.44</v>
      </c>
    </row>
    <row r="135" spans="1:19" x14ac:dyDescent="0.25">
      <c r="A135" s="371"/>
      <c r="B135" s="267"/>
      <c r="C135" s="374"/>
      <c r="D135" s="267"/>
      <c r="E135" s="374"/>
      <c r="F135" s="276"/>
      <c r="G135" s="111" t="s">
        <v>95</v>
      </c>
      <c r="H135" s="61">
        <v>119</v>
      </c>
      <c r="I135" s="112">
        <v>7.13</v>
      </c>
      <c r="J135" s="61">
        <v>214</v>
      </c>
      <c r="K135" s="112">
        <v>28.41</v>
      </c>
      <c r="L135" s="61">
        <v>46</v>
      </c>
      <c r="M135" s="112">
        <v>10.76</v>
      </c>
      <c r="N135" s="61">
        <v>5</v>
      </c>
      <c r="O135" s="112">
        <v>0.71</v>
      </c>
      <c r="P135" s="61">
        <v>9</v>
      </c>
      <c r="Q135" s="112">
        <v>2.85</v>
      </c>
      <c r="R135" s="61">
        <f t="shared" si="4"/>
        <v>393</v>
      </c>
      <c r="S135" s="112">
        <f t="shared" si="4"/>
        <v>49.86</v>
      </c>
    </row>
    <row r="136" spans="1:19" x14ac:dyDescent="0.25">
      <c r="A136" s="371"/>
      <c r="B136" s="267"/>
      <c r="C136" s="374"/>
      <c r="D136" s="267"/>
      <c r="E136" s="374"/>
      <c r="F136" s="276"/>
      <c r="G136" s="111" t="s">
        <v>94</v>
      </c>
      <c r="H136" s="61">
        <v>1426</v>
      </c>
      <c r="I136" s="112">
        <v>196.06</v>
      </c>
      <c r="J136" s="61">
        <v>1586</v>
      </c>
      <c r="K136" s="112">
        <v>198.77</v>
      </c>
      <c r="L136" s="61">
        <v>36</v>
      </c>
      <c r="M136" s="112">
        <v>10.77</v>
      </c>
      <c r="N136" s="61">
        <v>8</v>
      </c>
      <c r="O136" s="112">
        <v>5.32</v>
      </c>
      <c r="P136" s="61">
        <v>0</v>
      </c>
      <c r="Q136" s="112">
        <v>0</v>
      </c>
      <c r="R136" s="61">
        <f t="shared" si="4"/>
        <v>3056</v>
      </c>
      <c r="S136" s="112">
        <f t="shared" si="4"/>
        <v>410.92</v>
      </c>
    </row>
    <row r="137" spans="1:19" x14ac:dyDescent="0.25">
      <c r="A137" s="371"/>
      <c r="B137" s="267"/>
      <c r="C137" s="374"/>
      <c r="D137" s="267"/>
      <c r="E137" s="374"/>
      <c r="F137" s="276"/>
      <c r="G137" s="111" t="s">
        <v>93</v>
      </c>
      <c r="H137" s="61">
        <v>55</v>
      </c>
      <c r="I137" s="112">
        <v>9.49</v>
      </c>
      <c r="J137" s="61">
        <v>233</v>
      </c>
      <c r="K137" s="112">
        <v>19.73</v>
      </c>
      <c r="L137" s="61">
        <v>8</v>
      </c>
      <c r="M137" s="112">
        <v>1.04</v>
      </c>
      <c r="N137" s="61">
        <v>10</v>
      </c>
      <c r="O137" s="112">
        <v>21.61</v>
      </c>
      <c r="P137" s="61">
        <v>3</v>
      </c>
      <c r="Q137" s="112">
        <v>1.91</v>
      </c>
      <c r="R137" s="61">
        <f t="shared" si="4"/>
        <v>309</v>
      </c>
      <c r="S137" s="112">
        <f t="shared" si="4"/>
        <v>53.779999999999994</v>
      </c>
    </row>
    <row r="138" spans="1:19" x14ac:dyDescent="0.25">
      <c r="A138" s="371"/>
      <c r="B138" s="267"/>
      <c r="C138" s="374"/>
      <c r="D138" s="267"/>
      <c r="E138" s="374"/>
      <c r="F138" s="276"/>
      <c r="G138" s="111" t="s">
        <v>130</v>
      </c>
      <c r="H138" s="61">
        <v>6</v>
      </c>
      <c r="I138" s="112">
        <v>1.78</v>
      </c>
      <c r="J138" s="61">
        <v>20</v>
      </c>
      <c r="K138" s="112">
        <v>5.25</v>
      </c>
      <c r="L138" s="61">
        <v>1</v>
      </c>
      <c r="M138" s="112">
        <v>2.67</v>
      </c>
      <c r="N138" s="61">
        <v>1</v>
      </c>
      <c r="O138" s="112">
        <v>0.86</v>
      </c>
      <c r="P138" s="61">
        <v>0</v>
      </c>
      <c r="Q138" s="112">
        <v>0</v>
      </c>
      <c r="R138" s="61">
        <f t="shared" si="4"/>
        <v>28</v>
      </c>
      <c r="S138" s="112">
        <f t="shared" si="4"/>
        <v>10.559999999999999</v>
      </c>
    </row>
    <row r="139" spans="1:19" x14ac:dyDescent="0.25">
      <c r="A139" s="371"/>
      <c r="B139" s="267"/>
      <c r="C139" s="374"/>
      <c r="D139" s="267"/>
      <c r="E139" s="374"/>
      <c r="F139" s="276"/>
      <c r="G139" s="111" t="s">
        <v>92</v>
      </c>
      <c r="H139" s="61">
        <v>18</v>
      </c>
      <c r="I139" s="112">
        <v>6.25</v>
      </c>
      <c r="J139" s="61">
        <v>33</v>
      </c>
      <c r="K139" s="112">
        <v>10.43</v>
      </c>
      <c r="L139" s="61">
        <v>2</v>
      </c>
      <c r="M139" s="112">
        <v>1.1599999999999999</v>
      </c>
      <c r="N139" s="61">
        <v>14</v>
      </c>
      <c r="O139" s="112">
        <v>24.05</v>
      </c>
      <c r="P139" s="61">
        <v>0</v>
      </c>
      <c r="Q139" s="112">
        <v>0</v>
      </c>
      <c r="R139" s="61">
        <f t="shared" si="4"/>
        <v>67</v>
      </c>
      <c r="S139" s="112">
        <f t="shared" si="4"/>
        <v>41.89</v>
      </c>
    </row>
    <row r="140" spans="1:19" x14ac:dyDescent="0.25">
      <c r="A140" s="371"/>
      <c r="B140" s="267"/>
      <c r="C140" s="374"/>
      <c r="D140" s="267"/>
      <c r="E140" s="374"/>
      <c r="F140" s="276"/>
      <c r="G140" s="111" t="s">
        <v>91</v>
      </c>
      <c r="H140" s="61">
        <v>376</v>
      </c>
      <c r="I140" s="112">
        <v>139.79</v>
      </c>
      <c r="J140" s="61">
        <v>292</v>
      </c>
      <c r="K140" s="112">
        <v>56.12</v>
      </c>
      <c r="L140" s="61">
        <v>13</v>
      </c>
      <c r="M140" s="112">
        <v>3.8</v>
      </c>
      <c r="N140" s="61">
        <v>1</v>
      </c>
      <c r="O140" s="112">
        <v>0.82</v>
      </c>
      <c r="P140" s="61">
        <v>4</v>
      </c>
      <c r="Q140" s="112">
        <v>2.5499999999999998</v>
      </c>
      <c r="R140" s="61">
        <f t="shared" si="4"/>
        <v>686</v>
      </c>
      <c r="S140" s="112">
        <f t="shared" si="4"/>
        <v>203.08</v>
      </c>
    </row>
    <row r="141" spans="1:19" x14ac:dyDescent="0.25">
      <c r="A141" s="371"/>
      <c r="B141" s="267"/>
      <c r="C141" s="374"/>
      <c r="D141" s="267"/>
      <c r="E141" s="374"/>
      <c r="F141" s="276"/>
      <c r="G141" s="111" t="s">
        <v>128</v>
      </c>
      <c r="H141" s="61">
        <v>11</v>
      </c>
      <c r="I141" s="112">
        <v>4.68</v>
      </c>
      <c r="J141" s="61">
        <v>15</v>
      </c>
      <c r="K141" s="112">
        <v>5.42</v>
      </c>
      <c r="L141" s="61">
        <v>1</v>
      </c>
      <c r="M141" s="112">
        <v>0.02</v>
      </c>
      <c r="N141" s="61">
        <v>2</v>
      </c>
      <c r="O141" s="112">
        <v>0.49</v>
      </c>
      <c r="P141" s="61">
        <v>0</v>
      </c>
      <c r="Q141" s="112">
        <v>0</v>
      </c>
      <c r="R141" s="61">
        <f t="shared" si="4"/>
        <v>29</v>
      </c>
      <c r="S141" s="112">
        <f t="shared" si="4"/>
        <v>10.61</v>
      </c>
    </row>
    <row r="142" spans="1:19" ht="15.75" thickBot="1" x14ac:dyDescent="0.3">
      <c r="A142" s="371"/>
      <c r="B142" s="267"/>
      <c r="C142" s="374"/>
      <c r="D142" s="267"/>
      <c r="E142" s="374"/>
      <c r="F142" s="276"/>
      <c r="G142" s="111" t="s">
        <v>90</v>
      </c>
      <c r="H142" s="61">
        <v>40</v>
      </c>
      <c r="I142" s="112">
        <v>12.66</v>
      </c>
      <c r="J142" s="61">
        <v>103</v>
      </c>
      <c r="K142" s="112">
        <v>27</v>
      </c>
      <c r="L142" s="61">
        <v>13</v>
      </c>
      <c r="M142" s="112">
        <v>2.46</v>
      </c>
      <c r="N142" s="61">
        <v>1</v>
      </c>
      <c r="O142" s="112">
        <v>0.1</v>
      </c>
      <c r="P142" s="61">
        <v>2</v>
      </c>
      <c r="Q142" s="112">
        <v>1.24</v>
      </c>
      <c r="R142" s="61">
        <f t="shared" si="4"/>
        <v>159</v>
      </c>
      <c r="S142" s="112">
        <f t="shared" si="4"/>
        <v>43.46</v>
      </c>
    </row>
    <row r="143" spans="1:19" ht="15.75" thickTop="1" x14ac:dyDescent="0.25">
      <c r="A143" s="371"/>
      <c r="B143" s="267"/>
      <c r="C143" s="374"/>
      <c r="D143" s="267"/>
      <c r="E143" s="381"/>
      <c r="F143" s="276"/>
      <c r="G143" s="79" t="s">
        <v>89</v>
      </c>
      <c r="H143" s="113">
        <v>1984</v>
      </c>
      <c r="I143" s="114">
        <v>382.21999999999997</v>
      </c>
      <c r="J143" s="113">
        <v>2293</v>
      </c>
      <c r="K143" s="114">
        <v>354.08000000000004</v>
      </c>
      <c r="L143" s="113">
        <v>114</v>
      </c>
      <c r="M143" s="114">
        <v>34.549999999999997</v>
      </c>
      <c r="N143" s="113">
        <v>42</v>
      </c>
      <c r="O143" s="114">
        <v>54.410000000000004</v>
      </c>
      <c r="P143" s="113">
        <v>22</v>
      </c>
      <c r="Q143" s="114">
        <v>9.74</v>
      </c>
      <c r="R143" s="113">
        <f t="shared" si="4"/>
        <v>4455</v>
      </c>
      <c r="S143" s="114">
        <f>SUM(S131:S142)</f>
        <v>835</v>
      </c>
    </row>
    <row r="144" spans="1:19" ht="15" customHeight="1" x14ac:dyDescent="0.25">
      <c r="A144" s="371"/>
      <c r="B144" s="267"/>
      <c r="C144" s="374"/>
      <c r="D144" s="267"/>
      <c r="E144" s="379" t="s">
        <v>88</v>
      </c>
      <c r="F144" s="276"/>
      <c r="G144" s="111" t="s">
        <v>87</v>
      </c>
      <c r="H144" s="61">
        <v>2</v>
      </c>
      <c r="I144" s="112">
        <v>0.08</v>
      </c>
      <c r="J144" s="61">
        <v>1</v>
      </c>
      <c r="K144" s="112">
        <v>0.01</v>
      </c>
      <c r="L144" s="61">
        <v>0</v>
      </c>
      <c r="M144" s="112">
        <v>0</v>
      </c>
      <c r="N144" s="61">
        <v>1</v>
      </c>
      <c r="O144" s="112">
        <v>0.01</v>
      </c>
      <c r="P144" s="61">
        <v>0</v>
      </c>
      <c r="Q144" s="112">
        <v>0</v>
      </c>
      <c r="R144" s="61">
        <f t="shared" si="4"/>
        <v>4</v>
      </c>
      <c r="S144" s="112">
        <f t="shared" si="4"/>
        <v>9.9999999999999992E-2</v>
      </c>
    </row>
    <row r="145" spans="1:19" x14ac:dyDescent="0.25">
      <c r="A145" s="371"/>
      <c r="B145" s="267"/>
      <c r="C145" s="374"/>
      <c r="D145" s="267"/>
      <c r="E145" s="374"/>
      <c r="F145" s="276"/>
      <c r="G145" s="111" t="s">
        <v>86</v>
      </c>
      <c r="H145" s="61">
        <v>0</v>
      </c>
      <c r="I145" s="112">
        <v>0</v>
      </c>
      <c r="J145" s="61">
        <v>0</v>
      </c>
      <c r="K145" s="112">
        <v>0</v>
      </c>
      <c r="L145" s="61">
        <v>0</v>
      </c>
      <c r="M145" s="112">
        <v>0</v>
      </c>
      <c r="N145" s="61">
        <v>0</v>
      </c>
      <c r="O145" s="112">
        <v>0</v>
      </c>
      <c r="P145" s="61">
        <v>0</v>
      </c>
      <c r="Q145" s="112">
        <v>0</v>
      </c>
      <c r="R145" s="61">
        <f t="shared" si="4"/>
        <v>0</v>
      </c>
      <c r="S145" s="112">
        <f t="shared" si="4"/>
        <v>0</v>
      </c>
    </row>
    <row r="146" spans="1:19" x14ac:dyDescent="0.25">
      <c r="A146" s="371"/>
      <c r="B146" s="267"/>
      <c r="C146" s="374"/>
      <c r="D146" s="267"/>
      <c r="E146" s="374"/>
      <c r="F146" s="276"/>
      <c r="G146" s="111" t="s">
        <v>85</v>
      </c>
      <c r="H146" s="61">
        <v>11</v>
      </c>
      <c r="I146" s="112">
        <v>3.35</v>
      </c>
      <c r="J146" s="61">
        <v>39</v>
      </c>
      <c r="K146" s="112">
        <v>7.21</v>
      </c>
      <c r="L146" s="61">
        <v>1</v>
      </c>
      <c r="M146" s="112">
        <v>0.06</v>
      </c>
      <c r="N146" s="61">
        <v>17</v>
      </c>
      <c r="O146" s="112">
        <v>31.84</v>
      </c>
      <c r="P146" s="61">
        <v>0</v>
      </c>
      <c r="Q146" s="112">
        <v>0</v>
      </c>
      <c r="R146" s="61">
        <f t="shared" si="4"/>
        <v>68</v>
      </c>
      <c r="S146" s="112">
        <f t="shared" si="4"/>
        <v>42.46</v>
      </c>
    </row>
    <row r="147" spans="1:19" x14ac:dyDescent="0.25">
      <c r="A147" s="371"/>
      <c r="B147" s="267"/>
      <c r="C147" s="374"/>
      <c r="D147" s="267"/>
      <c r="E147" s="374"/>
      <c r="F147" s="276"/>
      <c r="G147" s="111" t="s">
        <v>84</v>
      </c>
      <c r="H147" s="61">
        <v>0</v>
      </c>
      <c r="I147" s="112">
        <v>0</v>
      </c>
      <c r="J147" s="61">
        <v>0</v>
      </c>
      <c r="K147" s="112">
        <v>0</v>
      </c>
      <c r="L147" s="61">
        <v>0</v>
      </c>
      <c r="M147" s="112">
        <v>0</v>
      </c>
      <c r="N147" s="61">
        <v>0</v>
      </c>
      <c r="O147" s="112">
        <v>0</v>
      </c>
      <c r="P147" s="61">
        <v>0</v>
      </c>
      <c r="Q147" s="112">
        <v>0</v>
      </c>
      <c r="R147" s="61">
        <f t="shared" si="4"/>
        <v>0</v>
      </c>
      <c r="S147" s="112">
        <f t="shared" si="4"/>
        <v>0</v>
      </c>
    </row>
    <row r="148" spans="1:19" x14ac:dyDescent="0.25">
      <c r="A148" s="371"/>
      <c r="B148" s="267"/>
      <c r="C148" s="374"/>
      <c r="D148" s="267"/>
      <c r="E148" s="374"/>
      <c r="F148" s="276"/>
      <c r="G148" s="111" t="s">
        <v>83</v>
      </c>
      <c r="H148" s="61">
        <v>0</v>
      </c>
      <c r="I148" s="112">
        <v>0</v>
      </c>
      <c r="J148" s="61">
        <v>0</v>
      </c>
      <c r="K148" s="112">
        <v>0</v>
      </c>
      <c r="L148" s="61">
        <v>0</v>
      </c>
      <c r="M148" s="112">
        <v>0</v>
      </c>
      <c r="N148" s="61">
        <v>0</v>
      </c>
      <c r="O148" s="112">
        <v>0</v>
      </c>
      <c r="P148" s="61">
        <v>0</v>
      </c>
      <c r="Q148" s="112">
        <v>0</v>
      </c>
      <c r="R148" s="61">
        <f t="shared" si="4"/>
        <v>0</v>
      </c>
      <c r="S148" s="112">
        <f t="shared" si="4"/>
        <v>0</v>
      </c>
    </row>
    <row r="149" spans="1:19" ht="15.75" thickBot="1" x14ac:dyDescent="0.3">
      <c r="A149" s="371"/>
      <c r="B149" s="267"/>
      <c r="C149" s="374"/>
      <c r="D149" s="267"/>
      <c r="E149" s="374"/>
      <c r="F149" s="276"/>
      <c r="G149" s="111" t="s">
        <v>82</v>
      </c>
      <c r="H149" s="61">
        <v>3</v>
      </c>
      <c r="I149" s="112">
        <v>0.34</v>
      </c>
      <c r="J149" s="61">
        <v>3</v>
      </c>
      <c r="K149" s="112">
        <v>0.89</v>
      </c>
      <c r="L149" s="61">
        <v>0</v>
      </c>
      <c r="M149" s="112">
        <v>0</v>
      </c>
      <c r="N149" s="61">
        <v>5</v>
      </c>
      <c r="O149" s="112">
        <v>11.21</v>
      </c>
      <c r="P149" s="61">
        <v>0</v>
      </c>
      <c r="Q149" s="112">
        <v>0</v>
      </c>
      <c r="R149" s="61">
        <f t="shared" si="4"/>
        <v>11</v>
      </c>
      <c r="S149" s="112">
        <f t="shared" si="4"/>
        <v>12.440000000000001</v>
      </c>
    </row>
    <row r="150" spans="1:19" ht="15.75" thickTop="1" x14ac:dyDescent="0.25">
      <c r="A150" s="371"/>
      <c r="B150" s="267"/>
      <c r="C150" s="374"/>
      <c r="D150" s="267"/>
      <c r="E150" s="381"/>
      <c r="F150" s="276"/>
      <c r="G150" s="79" t="s">
        <v>81</v>
      </c>
      <c r="H150" s="113">
        <v>16</v>
      </c>
      <c r="I150" s="114">
        <v>3.77</v>
      </c>
      <c r="J150" s="113">
        <v>43</v>
      </c>
      <c r="K150" s="114">
        <v>8.11</v>
      </c>
      <c r="L150" s="113">
        <v>1</v>
      </c>
      <c r="M150" s="114">
        <v>0.06</v>
      </c>
      <c r="N150" s="113">
        <v>23</v>
      </c>
      <c r="O150" s="114">
        <v>43.06</v>
      </c>
      <c r="P150" s="113">
        <v>0</v>
      </c>
      <c r="Q150" s="114">
        <v>0</v>
      </c>
      <c r="R150" s="113">
        <f t="shared" si="4"/>
        <v>83</v>
      </c>
      <c r="S150" s="114">
        <f>SUM(S144:S149)</f>
        <v>55</v>
      </c>
    </row>
    <row r="151" spans="1:19" ht="15.75" thickBot="1" x14ac:dyDescent="0.3">
      <c r="A151" s="371"/>
      <c r="B151" s="267"/>
      <c r="C151" s="374"/>
      <c r="D151" s="267"/>
      <c r="E151" s="379" t="s">
        <v>80</v>
      </c>
      <c r="F151" s="276"/>
      <c r="G151" s="111" t="s">
        <v>79</v>
      </c>
      <c r="H151" s="61">
        <v>6962</v>
      </c>
      <c r="I151" s="112">
        <v>3855.62</v>
      </c>
      <c r="J151" s="61">
        <v>4996</v>
      </c>
      <c r="K151" s="112">
        <v>2267.41</v>
      </c>
      <c r="L151" s="61">
        <v>345</v>
      </c>
      <c r="M151" s="112">
        <v>274.97000000000003</v>
      </c>
      <c r="N151" s="61">
        <v>364</v>
      </c>
      <c r="O151" s="112">
        <v>404.02</v>
      </c>
      <c r="P151" s="61">
        <v>179</v>
      </c>
      <c r="Q151" s="112">
        <v>93.21</v>
      </c>
      <c r="R151" s="61">
        <f t="shared" si="4"/>
        <v>12846</v>
      </c>
      <c r="S151" s="112">
        <f>+I151+K151+M151+O151+Q151</f>
        <v>6895.2300000000005</v>
      </c>
    </row>
    <row r="152" spans="1:19" ht="15.75" thickTop="1" x14ac:dyDescent="0.25">
      <c r="A152" s="371"/>
      <c r="B152" s="267"/>
      <c r="C152" s="374"/>
      <c r="D152" s="267"/>
      <c r="E152" s="374"/>
      <c r="F152" s="276"/>
      <c r="G152" s="79" t="s">
        <v>529</v>
      </c>
      <c r="H152" s="113">
        <v>6962</v>
      </c>
      <c r="I152" s="114">
        <v>3855.62</v>
      </c>
      <c r="J152" s="113">
        <v>4996</v>
      </c>
      <c r="K152" s="114">
        <v>2267.41</v>
      </c>
      <c r="L152" s="113">
        <v>345</v>
      </c>
      <c r="M152" s="114">
        <v>274.97000000000003</v>
      </c>
      <c r="N152" s="113">
        <v>364</v>
      </c>
      <c r="O152" s="114">
        <v>404.02</v>
      </c>
      <c r="P152" s="113">
        <v>179</v>
      </c>
      <c r="Q152" s="114">
        <v>93.21</v>
      </c>
      <c r="R152" s="113">
        <f t="shared" si="4"/>
        <v>12846</v>
      </c>
      <c r="S152" s="114">
        <f>SUM(S151)</f>
        <v>6895.2300000000005</v>
      </c>
    </row>
    <row r="153" spans="1:19" x14ac:dyDescent="0.25">
      <c r="A153" s="371"/>
      <c r="B153" s="267"/>
      <c r="C153" s="374"/>
      <c r="D153" s="267"/>
      <c r="E153" s="379" t="s">
        <v>77</v>
      </c>
      <c r="F153" s="276"/>
      <c r="G153" s="111" t="s">
        <v>76</v>
      </c>
      <c r="H153" s="61">
        <v>0</v>
      </c>
      <c r="I153" s="112">
        <v>0</v>
      </c>
      <c r="J153" s="61">
        <v>0</v>
      </c>
      <c r="K153" s="112">
        <v>0</v>
      </c>
      <c r="L153" s="61">
        <v>0</v>
      </c>
      <c r="M153" s="112">
        <v>0</v>
      </c>
      <c r="N153" s="61">
        <v>0</v>
      </c>
      <c r="O153" s="112">
        <v>0</v>
      </c>
      <c r="P153" s="61">
        <v>0</v>
      </c>
      <c r="Q153" s="112">
        <v>0</v>
      </c>
      <c r="R153" s="61">
        <f t="shared" si="4"/>
        <v>0</v>
      </c>
      <c r="S153" s="112">
        <f>+I153+K153+M153+O153+Q153</f>
        <v>0</v>
      </c>
    </row>
    <row r="154" spans="1:19" x14ac:dyDescent="0.25">
      <c r="A154" s="371"/>
      <c r="B154" s="267"/>
      <c r="C154" s="374"/>
      <c r="D154" s="267"/>
      <c r="E154" s="374"/>
      <c r="F154" s="276"/>
      <c r="G154" s="111" t="s">
        <v>504</v>
      </c>
      <c r="H154" s="61">
        <v>0</v>
      </c>
      <c r="I154" s="112">
        <v>0</v>
      </c>
      <c r="J154" s="61">
        <v>0</v>
      </c>
      <c r="K154" s="112">
        <v>0</v>
      </c>
      <c r="L154" s="61">
        <v>0</v>
      </c>
      <c r="M154" s="112">
        <v>0</v>
      </c>
      <c r="N154" s="61">
        <v>0</v>
      </c>
      <c r="O154" s="112">
        <v>0</v>
      </c>
      <c r="P154" s="61">
        <v>0</v>
      </c>
      <c r="Q154" s="112">
        <v>0</v>
      </c>
      <c r="R154" s="61">
        <f t="shared" si="4"/>
        <v>0</v>
      </c>
      <c r="S154" s="112">
        <f>+I154+K154+M154+O154+Q154</f>
        <v>0</v>
      </c>
    </row>
    <row r="155" spans="1:19" x14ac:dyDescent="0.25">
      <c r="A155" s="371"/>
      <c r="B155" s="267"/>
      <c r="C155" s="374"/>
      <c r="D155" s="267"/>
      <c r="E155" s="374"/>
      <c r="F155" s="276"/>
      <c r="G155" s="111" t="s">
        <v>75</v>
      </c>
      <c r="H155" s="61">
        <v>0</v>
      </c>
      <c r="I155" s="112">
        <v>0</v>
      </c>
      <c r="J155" s="61">
        <v>0</v>
      </c>
      <c r="K155" s="112">
        <v>0</v>
      </c>
      <c r="L155" s="61">
        <v>0</v>
      </c>
      <c r="M155" s="112">
        <v>0</v>
      </c>
      <c r="N155" s="61">
        <v>0</v>
      </c>
      <c r="O155" s="112">
        <v>0</v>
      </c>
      <c r="P155" s="61">
        <v>1</v>
      </c>
      <c r="Q155" s="112">
        <v>0.1</v>
      </c>
      <c r="R155" s="61">
        <f t="shared" si="4"/>
        <v>1</v>
      </c>
      <c r="S155" s="112">
        <f>+I155+K155+M155+O155+Q155</f>
        <v>0.1</v>
      </c>
    </row>
    <row r="156" spans="1:19" x14ac:dyDescent="0.25">
      <c r="A156" s="371"/>
      <c r="B156" s="267"/>
      <c r="C156" s="374"/>
      <c r="D156" s="267"/>
      <c r="E156" s="374"/>
      <c r="F156" s="276"/>
      <c r="G156" s="111" t="s">
        <v>74</v>
      </c>
      <c r="H156" s="61">
        <v>48</v>
      </c>
      <c r="I156" s="112">
        <v>66.06</v>
      </c>
      <c r="J156" s="61">
        <v>17</v>
      </c>
      <c r="K156" s="112">
        <v>13.62</v>
      </c>
      <c r="L156" s="61">
        <v>5</v>
      </c>
      <c r="M156" s="112">
        <v>10.59</v>
      </c>
      <c r="N156" s="61">
        <v>8</v>
      </c>
      <c r="O156" s="112">
        <v>15.95</v>
      </c>
      <c r="P156" s="61">
        <v>1</v>
      </c>
      <c r="Q156" s="112">
        <v>1.1100000000000001</v>
      </c>
      <c r="R156" s="61">
        <f t="shared" ref="R156:S187" si="5">+H156+J156+L156+N156+P156</f>
        <v>79</v>
      </c>
      <c r="S156" s="112">
        <f>+I156+K156+M156+O156+Q156</f>
        <v>107.33000000000001</v>
      </c>
    </row>
    <row r="157" spans="1:19" ht="15.75" thickBot="1" x14ac:dyDescent="0.3">
      <c r="A157" s="371"/>
      <c r="B157" s="267"/>
      <c r="C157" s="374"/>
      <c r="D157" s="267"/>
      <c r="E157" s="374"/>
      <c r="F157" s="276"/>
      <c r="G157" s="111" t="s">
        <v>73</v>
      </c>
      <c r="H157" s="61">
        <v>2</v>
      </c>
      <c r="I157" s="112">
        <v>0.54</v>
      </c>
      <c r="J157" s="61">
        <v>1</v>
      </c>
      <c r="K157" s="112">
        <v>0.02</v>
      </c>
      <c r="L157" s="61">
        <v>0</v>
      </c>
      <c r="M157" s="112">
        <v>0</v>
      </c>
      <c r="N157" s="61">
        <v>0</v>
      </c>
      <c r="O157" s="112">
        <v>0</v>
      </c>
      <c r="P157" s="61">
        <v>0</v>
      </c>
      <c r="Q157" s="112">
        <v>0</v>
      </c>
      <c r="R157" s="61">
        <f t="shared" si="5"/>
        <v>3</v>
      </c>
      <c r="S157" s="112">
        <f>+I157+K157+M157+O157+Q157</f>
        <v>0.56000000000000005</v>
      </c>
    </row>
    <row r="158" spans="1:19" ht="16.5" thickTop="1" thickBot="1" x14ac:dyDescent="0.3">
      <c r="A158" s="371"/>
      <c r="B158" s="267"/>
      <c r="C158" s="374"/>
      <c r="D158" s="267"/>
      <c r="E158" s="376"/>
      <c r="F158" s="276"/>
      <c r="G158" s="79" t="s">
        <v>72</v>
      </c>
      <c r="H158" s="113">
        <v>50</v>
      </c>
      <c r="I158" s="114">
        <v>66.599999999999994</v>
      </c>
      <c r="J158" s="113">
        <v>18</v>
      </c>
      <c r="K158" s="114">
        <v>13.64</v>
      </c>
      <c r="L158" s="113">
        <v>5</v>
      </c>
      <c r="M158" s="114">
        <v>10.59</v>
      </c>
      <c r="N158" s="113">
        <v>8</v>
      </c>
      <c r="O158" s="114">
        <v>15.95</v>
      </c>
      <c r="P158" s="113">
        <v>2</v>
      </c>
      <c r="Q158" s="114">
        <v>1.21</v>
      </c>
      <c r="R158" s="113">
        <f t="shared" si="5"/>
        <v>83</v>
      </c>
      <c r="S158" s="114">
        <f>SUM(S153:S157)</f>
        <v>107.99000000000001</v>
      </c>
    </row>
    <row r="159" spans="1:19" ht="15" customHeight="1" thickTop="1" thickBot="1" x14ac:dyDescent="0.3">
      <c r="A159" s="371"/>
      <c r="B159" s="267"/>
      <c r="C159" s="375"/>
      <c r="D159" s="267"/>
      <c r="E159" s="377" t="s">
        <v>71</v>
      </c>
      <c r="F159" s="377"/>
      <c r="G159" s="377"/>
      <c r="H159" s="115">
        <v>28501</v>
      </c>
      <c r="I159" s="114">
        <v>24139.919999999998</v>
      </c>
      <c r="J159" s="115">
        <v>17682</v>
      </c>
      <c r="K159" s="114">
        <v>17356.79</v>
      </c>
      <c r="L159" s="115">
        <v>2355</v>
      </c>
      <c r="M159" s="114">
        <v>2642.3</v>
      </c>
      <c r="N159" s="115">
        <v>2237</v>
      </c>
      <c r="O159" s="114">
        <v>3039.84</v>
      </c>
      <c r="P159" s="115">
        <v>553</v>
      </c>
      <c r="Q159" s="114">
        <v>531.24</v>
      </c>
      <c r="R159" s="115">
        <f t="shared" si="5"/>
        <v>51328</v>
      </c>
      <c r="S159" s="114">
        <f>+S158+S152+S150+S143+S130+S99+S91+S89</f>
        <v>47710.09</v>
      </c>
    </row>
    <row r="160" spans="1:19" ht="15" customHeight="1" thickTop="1" thickBot="1" x14ac:dyDescent="0.3">
      <c r="A160" s="372"/>
      <c r="B160" s="267"/>
      <c r="C160" s="378" t="s">
        <v>70</v>
      </c>
      <c r="D160" s="378"/>
      <c r="E160" s="378"/>
      <c r="F160" s="378"/>
      <c r="G160" s="378"/>
      <c r="H160" s="116">
        <v>33052</v>
      </c>
      <c r="I160" s="117">
        <v>81455.64</v>
      </c>
      <c r="J160" s="116">
        <v>19004</v>
      </c>
      <c r="K160" s="117">
        <v>37934.81</v>
      </c>
      <c r="L160" s="116">
        <v>2802</v>
      </c>
      <c r="M160" s="117">
        <v>7048.05</v>
      </c>
      <c r="N160" s="116">
        <v>3435</v>
      </c>
      <c r="O160" s="117">
        <v>9721.93</v>
      </c>
      <c r="P160" s="116">
        <v>708</v>
      </c>
      <c r="Q160" s="117">
        <v>3339.85</v>
      </c>
      <c r="R160" s="116">
        <f t="shared" si="5"/>
        <v>59001</v>
      </c>
      <c r="S160" s="117">
        <f>+S159+S78</f>
        <v>139500.27999999997</v>
      </c>
    </row>
    <row r="161" spans="1:19" ht="15" customHeight="1" thickTop="1" x14ac:dyDescent="0.25">
      <c r="A161" s="370" t="s">
        <v>54</v>
      </c>
      <c r="B161" s="267"/>
      <c r="C161" s="373" t="s">
        <v>53</v>
      </c>
      <c r="D161" s="267"/>
      <c r="E161" s="373" t="s">
        <v>69</v>
      </c>
      <c r="F161" s="276"/>
      <c r="G161" s="111" t="s">
        <v>68</v>
      </c>
      <c r="H161" s="61">
        <v>0</v>
      </c>
      <c r="I161" s="112">
        <v>0</v>
      </c>
      <c r="J161" s="61">
        <v>0</v>
      </c>
      <c r="K161" s="112">
        <v>0</v>
      </c>
      <c r="L161" s="61">
        <v>0</v>
      </c>
      <c r="M161" s="112">
        <v>0</v>
      </c>
      <c r="N161" s="61">
        <v>0</v>
      </c>
      <c r="O161" s="112">
        <v>0</v>
      </c>
      <c r="P161" s="61">
        <v>0</v>
      </c>
      <c r="Q161" s="112">
        <v>0</v>
      </c>
      <c r="R161" s="61">
        <f t="shared" si="5"/>
        <v>0</v>
      </c>
      <c r="S161" s="112">
        <f t="shared" si="5"/>
        <v>0</v>
      </c>
    </row>
    <row r="162" spans="1:19" x14ac:dyDescent="0.25">
      <c r="A162" s="371"/>
      <c r="B162" s="267"/>
      <c r="C162" s="374"/>
      <c r="D162" s="267"/>
      <c r="E162" s="374"/>
      <c r="F162" s="276"/>
      <c r="G162" s="111" t="s">
        <v>67</v>
      </c>
      <c r="H162" s="61">
        <v>0</v>
      </c>
      <c r="I162" s="112">
        <v>0</v>
      </c>
      <c r="J162" s="61">
        <v>0</v>
      </c>
      <c r="K162" s="112">
        <v>0</v>
      </c>
      <c r="L162" s="61">
        <v>0</v>
      </c>
      <c r="M162" s="112">
        <v>0</v>
      </c>
      <c r="N162" s="61">
        <v>0</v>
      </c>
      <c r="O162" s="112">
        <v>0</v>
      </c>
      <c r="P162" s="61">
        <v>0</v>
      </c>
      <c r="Q162" s="112">
        <v>0</v>
      </c>
      <c r="R162" s="61">
        <f t="shared" si="5"/>
        <v>0</v>
      </c>
      <c r="S162" s="112">
        <f t="shared" si="5"/>
        <v>0</v>
      </c>
    </row>
    <row r="163" spans="1:19" x14ac:dyDescent="0.25">
      <c r="A163" s="371"/>
      <c r="B163" s="267"/>
      <c r="C163" s="374"/>
      <c r="D163" s="267"/>
      <c r="E163" s="374"/>
      <c r="F163" s="276"/>
      <c r="G163" s="111" t="s">
        <v>66</v>
      </c>
      <c r="H163" s="61">
        <v>0</v>
      </c>
      <c r="I163" s="112">
        <v>0</v>
      </c>
      <c r="J163" s="61">
        <v>0</v>
      </c>
      <c r="K163" s="112">
        <v>0</v>
      </c>
      <c r="L163" s="61">
        <v>0</v>
      </c>
      <c r="M163" s="112">
        <v>0</v>
      </c>
      <c r="N163" s="61">
        <v>0</v>
      </c>
      <c r="O163" s="112">
        <v>0</v>
      </c>
      <c r="P163" s="61">
        <v>1</v>
      </c>
      <c r="Q163" s="112">
        <v>1.6</v>
      </c>
      <c r="R163" s="61">
        <f t="shared" si="5"/>
        <v>1</v>
      </c>
      <c r="S163" s="112">
        <f t="shared" si="5"/>
        <v>1.6</v>
      </c>
    </row>
    <row r="164" spans="1:19" x14ac:dyDescent="0.25">
      <c r="A164" s="371"/>
      <c r="B164" s="267"/>
      <c r="C164" s="374"/>
      <c r="D164" s="267"/>
      <c r="E164" s="374"/>
      <c r="F164" s="276"/>
      <c r="G164" s="111" t="s">
        <v>65</v>
      </c>
      <c r="H164" s="61">
        <v>1</v>
      </c>
      <c r="I164" s="112">
        <v>0.44</v>
      </c>
      <c r="J164" s="61">
        <v>10</v>
      </c>
      <c r="K164" s="112">
        <v>65.56</v>
      </c>
      <c r="L164" s="61">
        <v>0</v>
      </c>
      <c r="M164" s="112">
        <v>0</v>
      </c>
      <c r="N164" s="61">
        <v>4</v>
      </c>
      <c r="O164" s="112">
        <v>41.27</v>
      </c>
      <c r="P164" s="61">
        <v>2</v>
      </c>
      <c r="Q164" s="112">
        <v>3.84</v>
      </c>
      <c r="R164" s="61">
        <f t="shared" si="5"/>
        <v>17</v>
      </c>
      <c r="S164" s="112">
        <f t="shared" si="5"/>
        <v>111.11000000000001</v>
      </c>
    </row>
    <row r="165" spans="1:19" x14ac:dyDescent="0.25">
      <c r="A165" s="371"/>
      <c r="B165" s="267"/>
      <c r="C165" s="374"/>
      <c r="D165" s="267"/>
      <c r="E165" s="374"/>
      <c r="F165" s="276"/>
      <c r="G165" s="111" t="s">
        <v>64</v>
      </c>
      <c r="H165" s="61">
        <v>11</v>
      </c>
      <c r="I165" s="112">
        <v>28.87</v>
      </c>
      <c r="J165" s="61">
        <v>8</v>
      </c>
      <c r="K165" s="112">
        <v>31.3</v>
      </c>
      <c r="L165" s="61">
        <v>0</v>
      </c>
      <c r="M165" s="112">
        <v>0</v>
      </c>
      <c r="N165" s="61">
        <v>0</v>
      </c>
      <c r="O165" s="112">
        <v>0</v>
      </c>
      <c r="P165" s="61">
        <v>0</v>
      </c>
      <c r="Q165" s="112">
        <v>0</v>
      </c>
      <c r="R165" s="61">
        <f t="shared" si="5"/>
        <v>19</v>
      </c>
      <c r="S165" s="112">
        <f t="shared" si="5"/>
        <v>60.17</v>
      </c>
    </row>
    <row r="166" spans="1:19" x14ac:dyDescent="0.25">
      <c r="A166" s="371"/>
      <c r="B166" s="267"/>
      <c r="C166" s="374"/>
      <c r="D166" s="267"/>
      <c r="E166" s="374"/>
      <c r="F166" s="276"/>
      <c r="G166" s="111" t="s">
        <v>63</v>
      </c>
      <c r="H166" s="61">
        <v>0</v>
      </c>
      <c r="I166" s="112">
        <v>0</v>
      </c>
      <c r="J166" s="61">
        <v>0</v>
      </c>
      <c r="K166" s="112">
        <v>0</v>
      </c>
      <c r="L166" s="61">
        <v>0</v>
      </c>
      <c r="M166" s="112">
        <v>0</v>
      </c>
      <c r="N166" s="61">
        <v>0</v>
      </c>
      <c r="O166" s="112">
        <v>0</v>
      </c>
      <c r="P166" s="61">
        <v>0</v>
      </c>
      <c r="Q166" s="112">
        <v>0</v>
      </c>
      <c r="R166" s="61">
        <f t="shared" si="5"/>
        <v>0</v>
      </c>
      <c r="S166" s="112">
        <f t="shared" si="5"/>
        <v>0</v>
      </c>
    </row>
    <row r="167" spans="1:19" x14ac:dyDescent="0.25">
      <c r="A167" s="371"/>
      <c r="B167" s="267"/>
      <c r="C167" s="374"/>
      <c r="D167" s="267"/>
      <c r="E167" s="374"/>
      <c r="F167" s="276"/>
      <c r="G167" s="111" t="s">
        <v>62</v>
      </c>
      <c r="H167" s="61">
        <v>0</v>
      </c>
      <c r="I167" s="112">
        <v>0</v>
      </c>
      <c r="J167" s="61">
        <v>0</v>
      </c>
      <c r="K167" s="112">
        <v>0</v>
      </c>
      <c r="L167" s="61">
        <v>0</v>
      </c>
      <c r="M167" s="112">
        <v>0</v>
      </c>
      <c r="N167" s="61">
        <v>0</v>
      </c>
      <c r="O167" s="112">
        <v>0</v>
      </c>
      <c r="P167" s="61">
        <v>0</v>
      </c>
      <c r="Q167" s="112">
        <v>0</v>
      </c>
      <c r="R167" s="61">
        <f t="shared" si="5"/>
        <v>0</v>
      </c>
      <c r="S167" s="112">
        <f t="shared" si="5"/>
        <v>0</v>
      </c>
    </row>
    <row r="168" spans="1:19" x14ac:dyDescent="0.25">
      <c r="A168" s="371"/>
      <c r="B168" s="267"/>
      <c r="C168" s="374"/>
      <c r="D168" s="267"/>
      <c r="E168" s="374"/>
      <c r="F168" s="276"/>
      <c r="G168" s="111" t="s">
        <v>61</v>
      </c>
      <c r="H168" s="61">
        <v>3</v>
      </c>
      <c r="I168" s="112">
        <v>3.5</v>
      </c>
      <c r="J168" s="61">
        <v>9</v>
      </c>
      <c r="K168" s="112">
        <v>33.74</v>
      </c>
      <c r="L168" s="61">
        <v>28</v>
      </c>
      <c r="M168" s="112">
        <v>66.45</v>
      </c>
      <c r="N168" s="61">
        <v>10</v>
      </c>
      <c r="O168" s="112">
        <v>72.23</v>
      </c>
      <c r="P168" s="61">
        <v>18</v>
      </c>
      <c r="Q168" s="112">
        <v>136.13999999999999</v>
      </c>
      <c r="R168" s="61">
        <f t="shared" si="5"/>
        <v>68</v>
      </c>
      <c r="S168" s="112">
        <f t="shared" si="5"/>
        <v>312.06</v>
      </c>
    </row>
    <row r="169" spans="1:19" x14ac:dyDescent="0.25">
      <c r="A169" s="371"/>
      <c r="B169" s="267"/>
      <c r="C169" s="374"/>
      <c r="D169" s="267"/>
      <c r="E169" s="374"/>
      <c r="F169" s="276"/>
      <c r="G169" s="111" t="s">
        <v>60</v>
      </c>
      <c r="H169" s="61">
        <v>60</v>
      </c>
      <c r="I169" s="112">
        <v>209.68</v>
      </c>
      <c r="J169" s="61">
        <v>44</v>
      </c>
      <c r="K169" s="112">
        <v>289.97000000000003</v>
      </c>
      <c r="L169" s="61">
        <v>27</v>
      </c>
      <c r="M169" s="112">
        <v>99.55</v>
      </c>
      <c r="N169" s="61">
        <v>79</v>
      </c>
      <c r="O169" s="112">
        <v>760.09</v>
      </c>
      <c r="P169" s="61">
        <v>11</v>
      </c>
      <c r="Q169" s="112">
        <v>93.35</v>
      </c>
      <c r="R169" s="61">
        <f t="shared" si="5"/>
        <v>221</v>
      </c>
      <c r="S169" s="112">
        <f t="shared" si="5"/>
        <v>1452.6399999999999</v>
      </c>
    </row>
    <row r="170" spans="1:19" x14ac:dyDescent="0.25">
      <c r="A170" s="371"/>
      <c r="B170" s="267"/>
      <c r="C170" s="374"/>
      <c r="D170" s="267"/>
      <c r="E170" s="374"/>
      <c r="F170" s="276"/>
      <c r="G170" s="111" t="s">
        <v>59</v>
      </c>
      <c r="H170" s="61">
        <v>0</v>
      </c>
      <c r="I170" s="112">
        <v>0</v>
      </c>
      <c r="J170" s="61">
        <v>0</v>
      </c>
      <c r="K170" s="112">
        <v>0</v>
      </c>
      <c r="L170" s="61">
        <v>0</v>
      </c>
      <c r="M170" s="112">
        <v>0</v>
      </c>
      <c r="N170" s="61">
        <v>0</v>
      </c>
      <c r="O170" s="112">
        <v>0</v>
      </c>
      <c r="P170" s="61">
        <v>0</v>
      </c>
      <c r="Q170" s="112">
        <v>0</v>
      </c>
      <c r="R170" s="61">
        <f t="shared" si="5"/>
        <v>0</v>
      </c>
      <c r="S170" s="112">
        <f t="shared" si="5"/>
        <v>0</v>
      </c>
    </row>
    <row r="171" spans="1:19" x14ac:dyDescent="0.25">
      <c r="A171" s="371"/>
      <c r="B171" s="267"/>
      <c r="C171" s="374"/>
      <c r="D171" s="267"/>
      <c r="E171" s="374"/>
      <c r="F171" s="276"/>
      <c r="G171" s="111" t="s">
        <v>58</v>
      </c>
      <c r="H171" s="61">
        <v>0</v>
      </c>
      <c r="I171" s="112">
        <v>0</v>
      </c>
      <c r="J171" s="61">
        <v>0</v>
      </c>
      <c r="K171" s="112">
        <v>0</v>
      </c>
      <c r="L171" s="61">
        <v>0</v>
      </c>
      <c r="M171" s="112">
        <v>0</v>
      </c>
      <c r="N171" s="61">
        <v>0</v>
      </c>
      <c r="O171" s="112">
        <v>0</v>
      </c>
      <c r="P171" s="61">
        <v>0</v>
      </c>
      <c r="Q171" s="112">
        <v>0</v>
      </c>
      <c r="R171" s="61">
        <f t="shared" si="5"/>
        <v>0</v>
      </c>
      <c r="S171" s="112">
        <f t="shared" si="5"/>
        <v>0</v>
      </c>
    </row>
    <row r="172" spans="1:19" x14ac:dyDescent="0.25">
      <c r="A172" s="371"/>
      <c r="B172" s="267"/>
      <c r="C172" s="374"/>
      <c r="D172" s="267"/>
      <c r="E172" s="374"/>
      <c r="F172" s="276"/>
      <c r="G172" s="111" t="s">
        <v>505</v>
      </c>
      <c r="H172" s="61">
        <v>0</v>
      </c>
      <c r="I172" s="112">
        <v>0</v>
      </c>
      <c r="J172" s="61">
        <v>0</v>
      </c>
      <c r="K172" s="112">
        <v>0</v>
      </c>
      <c r="L172" s="61">
        <v>0</v>
      </c>
      <c r="M172" s="112">
        <v>0</v>
      </c>
      <c r="N172" s="61">
        <v>0</v>
      </c>
      <c r="O172" s="112">
        <v>0</v>
      </c>
      <c r="P172" s="61">
        <v>0</v>
      </c>
      <c r="Q172" s="112">
        <v>0</v>
      </c>
      <c r="R172" s="61">
        <f t="shared" si="5"/>
        <v>0</v>
      </c>
      <c r="S172" s="112">
        <f t="shared" si="5"/>
        <v>0</v>
      </c>
    </row>
    <row r="173" spans="1:19" x14ac:dyDescent="0.25">
      <c r="A173" s="371"/>
      <c r="B173" s="267"/>
      <c r="C173" s="374"/>
      <c r="D173" s="267"/>
      <c r="E173" s="374"/>
      <c r="F173" s="276"/>
      <c r="G173" s="111" t="s">
        <v>57</v>
      </c>
      <c r="H173" s="61">
        <v>178</v>
      </c>
      <c r="I173" s="112">
        <v>585.35</v>
      </c>
      <c r="J173" s="61">
        <v>89</v>
      </c>
      <c r="K173" s="112">
        <v>165.77</v>
      </c>
      <c r="L173" s="61">
        <v>8</v>
      </c>
      <c r="M173" s="112">
        <v>30.59</v>
      </c>
      <c r="N173" s="61">
        <v>1</v>
      </c>
      <c r="O173" s="112">
        <v>4.3600000000000003</v>
      </c>
      <c r="P173" s="61">
        <v>1</v>
      </c>
      <c r="Q173" s="112">
        <v>1.82</v>
      </c>
      <c r="R173" s="61">
        <f t="shared" si="5"/>
        <v>277</v>
      </c>
      <c r="S173" s="112">
        <f t="shared" si="5"/>
        <v>787.8900000000001</v>
      </c>
    </row>
    <row r="174" spans="1:19" ht="15.75" thickBot="1" x14ac:dyDescent="0.3">
      <c r="A174" s="371"/>
      <c r="B174" s="267"/>
      <c r="C174" s="374"/>
      <c r="D174" s="267"/>
      <c r="E174" s="374"/>
      <c r="F174" s="276"/>
      <c r="G174" s="111" t="s">
        <v>56</v>
      </c>
      <c r="H174" s="61">
        <v>82</v>
      </c>
      <c r="I174" s="112">
        <v>244.19</v>
      </c>
      <c r="J174" s="61">
        <v>76</v>
      </c>
      <c r="K174" s="112">
        <v>329.98</v>
      </c>
      <c r="L174" s="61">
        <v>10</v>
      </c>
      <c r="M174" s="112">
        <v>17.34</v>
      </c>
      <c r="N174" s="61">
        <v>0</v>
      </c>
      <c r="O174" s="112">
        <v>0</v>
      </c>
      <c r="P174" s="61">
        <v>0</v>
      </c>
      <c r="Q174" s="112">
        <v>0</v>
      </c>
      <c r="R174" s="61">
        <f t="shared" si="5"/>
        <v>168</v>
      </c>
      <c r="S174" s="112">
        <f t="shared" si="5"/>
        <v>591.5100000000001</v>
      </c>
    </row>
    <row r="175" spans="1:19" ht="15.75" thickTop="1" x14ac:dyDescent="0.25">
      <c r="A175" s="371"/>
      <c r="B175" s="267"/>
      <c r="C175" s="374"/>
      <c r="D175" s="267"/>
      <c r="E175" s="381"/>
      <c r="F175" s="276"/>
      <c r="G175" s="79" t="s">
        <v>55</v>
      </c>
      <c r="H175" s="113">
        <v>229</v>
      </c>
      <c r="I175" s="114">
        <v>1072.03</v>
      </c>
      <c r="J175" s="113">
        <v>186</v>
      </c>
      <c r="K175" s="114">
        <v>916.32</v>
      </c>
      <c r="L175" s="113">
        <v>62</v>
      </c>
      <c r="M175" s="114">
        <v>213.93</v>
      </c>
      <c r="N175" s="113">
        <v>89</v>
      </c>
      <c r="O175" s="114">
        <v>877.95</v>
      </c>
      <c r="P175" s="113">
        <v>30</v>
      </c>
      <c r="Q175" s="114">
        <v>236.75</v>
      </c>
      <c r="R175" s="113">
        <f t="shared" si="5"/>
        <v>596</v>
      </c>
      <c r="S175" s="114">
        <f>SUM(S161:S174)</f>
        <v>3316.9800000000005</v>
      </c>
    </row>
    <row r="176" spans="1:19" ht="15" customHeight="1" x14ac:dyDescent="0.25">
      <c r="A176" s="371"/>
      <c r="B176" s="267"/>
      <c r="C176" s="374"/>
      <c r="D176" s="267"/>
      <c r="E176" s="379" t="s">
        <v>52</v>
      </c>
      <c r="F176" s="276"/>
      <c r="G176" s="111" t="s">
        <v>51</v>
      </c>
      <c r="H176" s="61">
        <v>0</v>
      </c>
      <c r="I176" s="112">
        <v>0</v>
      </c>
      <c r="J176" s="61">
        <v>0</v>
      </c>
      <c r="K176" s="112">
        <v>0</v>
      </c>
      <c r="L176" s="61">
        <v>0</v>
      </c>
      <c r="M176" s="112">
        <v>0</v>
      </c>
      <c r="N176" s="61">
        <v>0</v>
      </c>
      <c r="O176" s="112">
        <v>0</v>
      </c>
      <c r="P176" s="61">
        <v>0</v>
      </c>
      <c r="Q176" s="112">
        <v>0</v>
      </c>
      <c r="R176" s="61">
        <f t="shared" si="5"/>
        <v>0</v>
      </c>
      <c r="S176" s="112">
        <f>+I176+K176+M176+O176+Q176</f>
        <v>0</v>
      </c>
    </row>
    <row r="177" spans="1:19" x14ac:dyDescent="0.25">
      <c r="A177" s="371"/>
      <c r="B177" s="267"/>
      <c r="C177" s="374"/>
      <c r="D177" s="267"/>
      <c r="E177" s="374"/>
      <c r="F177" s="276"/>
      <c r="G177" s="111" t="s">
        <v>50</v>
      </c>
      <c r="H177" s="61">
        <v>0</v>
      </c>
      <c r="I177" s="112">
        <v>0</v>
      </c>
      <c r="J177" s="61">
        <v>0</v>
      </c>
      <c r="K177" s="112">
        <v>0</v>
      </c>
      <c r="L177" s="61">
        <v>0</v>
      </c>
      <c r="M177" s="112">
        <v>0</v>
      </c>
      <c r="N177" s="61">
        <v>0</v>
      </c>
      <c r="O177" s="112">
        <v>0</v>
      </c>
      <c r="P177" s="61">
        <v>0</v>
      </c>
      <c r="Q177" s="112">
        <v>0</v>
      </c>
      <c r="R177" s="61">
        <f t="shared" si="5"/>
        <v>0</v>
      </c>
      <c r="S177" s="112">
        <f>+I177+K177+M177+O177+Q177</f>
        <v>0</v>
      </c>
    </row>
    <row r="178" spans="1:19" ht="15.75" thickBot="1" x14ac:dyDescent="0.3">
      <c r="A178" s="371"/>
      <c r="B178" s="267"/>
      <c r="C178" s="374"/>
      <c r="D178" s="267"/>
      <c r="E178" s="374"/>
      <c r="F178" s="276"/>
      <c r="G178" s="111" t="s">
        <v>49</v>
      </c>
      <c r="H178" s="61">
        <v>0</v>
      </c>
      <c r="I178" s="112">
        <v>0</v>
      </c>
      <c r="J178" s="61">
        <v>0</v>
      </c>
      <c r="K178" s="112">
        <v>0</v>
      </c>
      <c r="L178" s="61">
        <v>0</v>
      </c>
      <c r="M178" s="112">
        <v>0</v>
      </c>
      <c r="N178" s="61">
        <v>0</v>
      </c>
      <c r="O178" s="112">
        <v>0</v>
      </c>
      <c r="P178" s="61">
        <v>0</v>
      </c>
      <c r="Q178" s="112">
        <v>0</v>
      </c>
      <c r="R178" s="61">
        <f t="shared" si="5"/>
        <v>0</v>
      </c>
      <c r="S178" s="112">
        <f>+I178+K178+M178+O178+Q178</f>
        <v>0</v>
      </c>
    </row>
    <row r="179" spans="1:19" ht="16.5" thickTop="1" thickBot="1" x14ac:dyDescent="0.3">
      <c r="A179" s="371"/>
      <c r="B179" s="267"/>
      <c r="C179" s="374"/>
      <c r="D179" s="267"/>
      <c r="E179" s="376"/>
      <c r="F179" s="276"/>
      <c r="G179" s="79" t="s">
        <v>48</v>
      </c>
      <c r="H179" s="115">
        <v>0</v>
      </c>
      <c r="I179" s="114">
        <v>0</v>
      </c>
      <c r="J179" s="115">
        <v>0</v>
      </c>
      <c r="K179" s="114">
        <v>0</v>
      </c>
      <c r="L179" s="115">
        <v>0</v>
      </c>
      <c r="M179" s="114">
        <v>0</v>
      </c>
      <c r="N179" s="115">
        <v>0</v>
      </c>
      <c r="O179" s="114">
        <v>0</v>
      </c>
      <c r="P179" s="115">
        <v>0</v>
      </c>
      <c r="Q179" s="114">
        <v>0</v>
      </c>
      <c r="R179" s="115">
        <f t="shared" si="5"/>
        <v>0</v>
      </c>
      <c r="S179" s="114">
        <f>SUM(S176:S178)</f>
        <v>0</v>
      </c>
    </row>
    <row r="180" spans="1:19" ht="15" customHeight="1" thickTop="1" thickBot="1" x14ac:dyDescent="0.3">
      <c r="A180" s="371"/>
      <c r="B180" s="267"/>
      <c r="C180" s="375"/>
      <c r="D180" s="267"/>
      <c r="E180" s="377" t="s">
        <v>47</v>
      </c>
      <c r="F180" s="377"/>
      <c r="G180" s="377"/>
      <c r="H180" s="115">
        <v>229</v>
      </c>
      <c r="I180" s="114">
        <v>1072.03</v>
      </c>
      <c r="J180" s="115">
        <v>186</v>
      </c>
      <c r="K180" s="114">
        <v>916.32</v>
      </c>
      <c r="L180" s="115">
        <v>62</v>
      </c>
      <c r="M180" s="114">
        <v>213.93</v>
      </c>
      <c r="N180" s="115">
        <v>89</v>
      </c>
      <c r="O180" s="114">
        <v>877.95</v>
      </c>
      <c r="P180" s="115">
        <v>30</v>
      </c>
      <c r="Q180" s="114">
        <v>236.75</v>
      </c>
      <c r="R180" s="115">
        <f t="shared" si="5"/>
        <v>596</v>
      </c>
      <c r="S180" s="114">
        <f>+S179+S175</f>
        <v>3316.9800000000005</v>
      </c>
    </row>
    <row r="181" spans="1:19" ht="15" customHeight="1" thickTop="1" thickBot="1" x14ac:dyDescent="0.3">
      <c r="A181" s="372"/>
      <c r="B181" s="267"/>
      <c r="C181" s="378" t="s">
        <v>46</v>
      </c>
      <c r="D181" s="378"/>
      <c r="E181" s="378"/>
      <c r="F181" s="378"/>
      <c r="G181" s="378"/>
      <c r="H181" s="116">
        <v>229</v>
      </c>
      <c r="I181" s="117">
        <v>1072.03</v>
      </c>
      <c r="J181" s="116">
        <v>186</v>
      </c>
      <c r="K181" s="117">
        <v>916.32</v>
      </c>
      <c r="L181" s="116">
        <v>62</v>
      </c>
      <c r="M181" s="117">
        <v>213.93</v>
      </c>
      <c r="N181" s="116">
        <v>89</v>
      </c>
      <c r="O181" s="117">
        <v>877.95</v>
      </c>
      <c r="P181" s="116">
        <v>30</v>
      </c>
      <c r="Q181" s="117">
        <v>236.75</v>
      </c>
      <c r="R181" s="116">
        <f t="shared" si="5"/>
        <v>596</v>
      </c>
      <c r="S181" s="117">
        <f>+S180</f>
        <v>3316.9800000000005</v>
      </c>
    </row>
    <row r="182" spans="1:19" ht="15" customHeight="1" thickTop="1" x14ac:dyDescent="0.25">
      <c r="A182" s="370" t="s">
        <v>45</v>
      </c>
      <c r="B182" s="267"/>
      <c r="C182" s="373" t="s">
        <v>45</v>
      </c>
      <c r="D182" s="267"/>
      <c r="E182" s="373" t="s">
        <v>45</v>
      </c>
      <c r="F182" s="276"/>
      <c r="G182" s="111" t="s">
        <v>44</v>
      </c>
      <c r="H182" s="61">
        <v>4060</v>
      </c>
      <c r="I182" s="112">
        <v>337.88</v>
      </c>
      <c r="J182" s="61">
        <v>2261</v>
      </c>
      <c r="K182" s="112">
        <v>147.25</v>
      </c>
      <c r="L182" s="61">
        <v>268</v>
      </c>
      <c r="M182" s="112">
        <v>23.35</v>
      </c>
      <c r="N182" s="61">
        <v>229</v>
      </c>
      <c r="O182" s="112">
        <v>19.87</v>
      </c>
      <c r="P182" s="61">
        <v>30</v>
      </c>
      <c r="Q182" s="112">
        <v>1.1100000000000001</v>
      </c>
      <c r="R182" s="61">
        <f t="shared" si="5"/>
        <v>6848</v>
      </c>
      <c r="S182" s="112">
        <f t="shared" si="5"/>
        <v>529.46</v>
      </c>
    </row>
    <row r="183" spans="1:19" x14ac:dyDescent="0.25">
      <c r="A183" s="371"/>
      <c r="B183" s="267"/>
      <c r="C183" s="374"/>
      <c r="D183" s="267"/>
      <c r="E183" s="374"/>
      <c r="F183" s="276"/>
      <c r="G183" s="111" t="s">
        <v>43</v>
      </c>
      <c r="H183" s="61">
        <v>0</v>
      </c>
      <c r="I183" s="112">
        <v>0</v>
      </c>
      <c r="J183" s="61">
        <v>12</v>
      </c>
      <c r="K183" s="112">
        <v>0.44</v>
      </c>
      <c r="L183" s="61">
        <v>0</v>
      </c>
      <c r="M183" s="112">
        <v>0</v>
      </c>
      <c r="N183" s="61">
        <v>0</v>
      </c>
      <c r="O183" s="112">
        <v>0</v>
      </c>
      <c r="P183" s="61">
        <v>0</v>
      </c>
      <c r="Q183" s="112">
        <v>0</v>
      </c>
      <c r="R183" s="61">
        <f t="shared" si="5"/>
        <v>12</v>
      </c>
      <c r="S183" s="112">
        <f t="shared" si="5"/>
        <v>0.44</v>
      </c>
    </row>
    <row r="184" spans="1:19" x14ac:dyDescent="0.25">
      <c r="A184" s="371"/>
      <c r="B184" s="267"/>
      <c r="C184" s="374"/>
      <c r="D184" s="267"/>
      <c r="E184" s="374"/>
      <c r="F184" s="276"/>
      <c r="G184" s="111" t="s">
        <v>42</v>
      </c>
      <c r="H184" s="61">
        <v>9</v>
      </c>
      <c r="I184" s="112">
        <v>1.02</v>
      </c>
      <c r="J184" s="61">
        <v>32</v>
      </c>
      <c r="K184" s="112">
        <v>2.95</v>
      </c>
      <c r="L184" s="61">
        <v>1</v>
      </c>
      <c r="M184" s="112">
        <v>0.02</v>
      </c>
      <c r="N184" s="61">
        <v>4</v>
      </c>
      <c r="O184" s="112">
        <v>0.22</v>
      </c>
      <c r="P184" s="61">
        <v>4</v>
      </c>
      <c r="Q184" s="112">
        <v>0.51</v>
      </c>
      <c r="R184" s="61">
        <f t="shared" si="5"/>
        <v>50</v>
      </c>
      <c r="S184" s="112">
        <f t="shared" si="5"/>
        <v>4.72</v>
      </c>
    </row>
    <row r="185" spans="1:19" x14ac:dyDescent="0.25">
      <c r="A185" s="371"/>
      <c r="B185" s="267"/>
      <c r="C185" s="374"/>
      <c r="D185" s="267"/>
      <c r="E185" s="374"/>
      <c r="F185" s="276"/>
      <c r="G185" s="111" t="s">
        <v>41</v>
      </c>
      <c r="H185" s="61">
        <v>3</v>
      </c>
      <c r="I185" s="112">
        <v>0.37</v>
      </c>
      <c r="J185" s="61">
        <v>1</v>
      </c>
      <c r="K185" s="112">
        <v>0.17</v>
      </c>
      <c r="L185" s="61">
        <v>1</v>
      </c>
      <c r="M185" s="112">
        <v>0.02</v>
      </c>
      <c r="N185" s="61">
        <v>0</v>
      </c>
      <c r="O185" s="112">
        <v>0</v>
      </c>
      <c r="P185" s="61">
        <v>0</v>
      </c>
      <c r="Q185" s="112">
        <v>0</v>
      </c>
      <c r="R185" s="61">
        <f t="shared" si="5"/>
        <v>5</v>
      </c>
      <c r="S185" s="112">
        <f t="shared" si="5"/>
        <v>0.56000000000000005</v>
      </c>
    </row>
    <row r="186" spans="1:19" x14ac:dyDescent="0.25">
      <c r="A186" s="371"/>
      <c r="B186" s="267"/>
      <c r="C186" s="374"/>
      <c r="D186" s="267"/>
      <c r="E186" s="374"/>
      <c r="F186" s="276"/>
      <c r="G186" s="111" t="s">
        <v>40</v>
      </c>
      <c r="H186" s="61">
        <v>125</v>
      </c>
      <c r="I186" s="112">
        <v>7.19</v>
      </c>
      <c r="J186" s="61">
        <v>37</v>
      </c>
      <c r="K186" s="112">
        <v>1.69</v>
      </c>
      <c r="L186" s="61">
        <v>2</v>
      </c>
      <c r="M186" s="112">
        <v>0.04</v>
      </c>
      <c r="N186" s="61">
        <v>16</v>
      </c>
      <c r="O186" s="112">
        <v>1.01</v>
      </c>
      <c r="P186" s="61">
        <v>11</v>
      </c>
      <c r="Q186" s="112">
        <v>0.83</v>
      </c>
      <c r="R186" s="61">
        <f t="shared" si="5"/>
        <v>191</v>
      </c>
      <c r="S186" s="112">
        <f t="shared" si="5"/>
        <v>10.76</v>
      </c>
    </row>
    <row r="187" spans="1:19" ht="15.75" thickBot="1" x14ac:dyDescent="0.3">
      <c r="A187" s="371"/>
      <c r="B187" s="267"/>
      <c r="C187" s="374"/>
      <c r="D187" s="267"/>
      <c r="E187" s="374"/>
      <c r="F187" s="276"/>
      <c r="G187" s="111" t="s">
        <v>39</v>
      </c>
      <c r="H187" s="61">
        <v>56</v>
      </c>
      <c r="I187" s="112">
        <v>2.62</v>
      </c>
      <c r="J187" s="61">
        <v>17</v>
      </c>
      <c r="K187" s="112">
        <v>0.69</v>
      </c>
      <c r="L187" s="61">
        <v>1</v>
      </c>
      <c r="M187" s="112">
        <v>0.02</v>
      </c>
      <c r="N187" s="61">
        <v>41</v>
      </c>
      <c r="O187" s="112">
        <v>2.0299999999999998</v>
      </c>
      <c r="P187" s="61">
        <v>9</v>
      </c>
      <c r="Q187" s="112">
        <v>1.41</v>
      </c>
      <c r="R187" s="61">
        <f t="shared" si="5"/>
        <v>124</v>
      </c>
      <c r="S187" s="112">
        <f t="shared" si="5"/>
        <v>6.77</v>
      </c>
    </row>
    <row r="188" spans="1:19" ht="16.5" thickTop="1" thickBot="1" x14ac:dyDescent="0.3">
      <c r="A188" s="371"/>
      <c r="B188" s="267"/>
      <c r="C188" s="374"/>
      <c r="D188" s="267"/>
      <c r="E188" s="376"/>
      <c r="F188" s="276"/>
      <c r="G188" s="79" t="s">
        <v>38</v>
      </c>
      <c r="H188" s="115">
        <v>4236</v>
      </c>
      <c r="I188" s="114">
        <v>349.08</v>
      </c>
      <c r="J188" s="115">
        <v>2353</v>
      </c>
      <c r="K188" s="114">
        <v>153.19</v>
      </c>
      <c r="L188" s="115">
        <v>272</v>
      </c>
      <c r="M188" s="114">
        <v>23.45</v>
      </c>
      <c r="N188" s="115">
        <v>284</v>
      </c>
      <c r="O188" s="114">
        <v>23.13</v>
      </c>
      <c r="P188" s="115">
        <v>53</v>
      </c>
      <c r="Q188" s="114">
        <v>3.86</v>
      </c>
      <c r="R188" s="115">
        <f t="shared" ref="R188:R195" si="6">+H188+J188+L188+N188+P188</f>
        <v>7198</v>
      </c>
      <c r="S188" s="114">
        <f>SUM(S182:S187)</f>
        <v>552.71</v>
      </c>
    </row>
    <row r="189" spans="1:19" ht="15" customHeight="1" thickTop="1" thickBot="1" x14ac:dyDescent="0.3">
      <c r="A189" s="371"/>
      <c r="B189" s="267"/>
      <c r="C189" s="375"/>
      <c r="D189" s="267"/>
      <c r="E189" s="377" t="s">
        <v>38</v>
      </c>
      <c r="F189" s="377"/>
      <c r="G189" s="377"/>
      <c r="H189" s="115">
        <v>4236</v>
      </c>
      <c r="I189" s="114">
        <v>349.08</v>
      </c>
      <c r="J189" s="115">
        <v>2353</v>
      </c>
      <c r="K189" s="114">
        <v>153.19</v>
      </c>
      <c r="L189" s="115">
        <v>272</v>
      </c>
      <c r="M189" s="114">
        <v>23.45</v>
      </c>
      <c r="N189" s="115">
        <v>284</v>
      </c>
      <c r="O189" s="114">
        <v>23.13</v>
      </c>
      <c r="P189" s="115">
        <v>53</v>
      </c>
      <c r="Q189" s="114">
        <v>3.86</v>
      </c>
      <c r="R189" s="115">
        <f t="shared" si="6"/>
        <v>7198</v>
      </c>
      <c r="S189" s="114">
        <f>+S188</f>
        <v>552.71</v>
      </c>
    </row>
    <row r="190" spans="1:19" ht="15" customHeight="1" thickTop="1" thickBot="1" x14ac:dyDescent="0.3">
      <c r="A190" s="372"/>
      <c r="B190" s="267"/>
      <c r="C190" s="378" t="s">
        <v>38</v>
      </c>
      <c r="D190" s="378"/>
      <c r="E190" s="378"/>
      <c r="F190" s="378"/>
      <c r="G190" s="378"/>
      <c r="H190" s="116">
        <v>4236</v>
      </c>
      <c r="I190" s="117">
        <v>349.08</v>
      </c>
      <c r="J190" s="116">
        <v>2353</v>
      </c>
      <c r="K190" s="117">
        <v>153.19</v>
      </c>
      <c r="L190" s="116">
        <v>272</v>
      </c>
      <c r="M190" s="117">
        <v>23.45</v>
      </c>
      <c r="N190" s="116">
        <v>284</v>
      </c>
      <c r="O190" s="117">
        <v>23.13</v>
      </c>
      <c r="P190" s="116">
        <v>53</v>
      </c>
      <c r="Q190" s="117">
        <v>3.86</v>
      </c>
      <c r="R190" s="116">
        <f t="shared" si="6"/>
        <v>7198</v>
      </c>
      <c r="S190" s="117">
        <f>+S189</f>
        <v>552.71</v>
      </c>
    </row>
    <row r="191" spans="1:19" ht="15" customHeight="1" thickTop="1" x14ac:dyDescent="0.25">
      <c r="A191" s="370" t="s">
        <v>37</v>
      </c>
      <c r="B191" s="267"/>
      <c r="C191" s="373" t="s">
        <v>37</v>
      </c>
      <c r="D191" s="267"/>
      <c r="E191" s="373" t="s">
        <v>37</v>
      </c>
      <c r="F191" s="276"/>
      <c r="G191" s="111" t="s">
        <v>36</v>
      </c>
      <c r="H191" s="61">
        <v>0</v>
      </c>
      <c r="I191" s="112">
        <v>0</v>
      </c>
      <c r="J191" s="61">
        <v>0</v>
      </c>
      <c r="K191" s="112">
        <v>0</v>
      </c>
      <c r="L191" s="61">
        <v>0</v>
      </c>
      <c r="M191" s="112">
        <v>0</v>
      </c>
      <c r="N191" s="61">
        <v>0</v>
      </c>
      <c r="O191" s="112">
        <v>0</v>
      </c>
      <c r="P191" s="61">
        <v>0</v>
      </c>
      <c r="Q191" s="112">
        <v>0</v>
      </c>
      <c r="R191" s="61">
        <f t="shared" si="6"/>
        <v>0</v>
      </c>
      <c r="S191" s="112">
        <f>+I191+K191+M191+O191+Q191</f>
        <v>0</v>
      </c>
    </row>
    <row r="192" spans="1:19" ht="15.75" thickBot="1" x14ac:dyDescent="0.3">
      <c r="A192" s="371"/>
      <c r="B192" s="267"/>
      <c r="C192" s="374"/>
      <c r="D192" s="267"/>
      <c r="E192" s="374"/>
      <c r="F192" s="276"/>
      <c r="G192" s="111" t="s">
        <v>35</v>
      </c>
      <c r="H192" s="61">
        <v>0</v>
      </c>
      <c r="I192" s="112">
        <v>0</v>
      </c>
      <c r="J192" s="61">
        <v>0</v>
      </c>
      <c r="K192" s="112">
        <v>0</v>
      </c>
      <c r="L192" s="61">
        <v>0</v>
      </c>
      <c r="M192" s="112">
        <v>0</v>
      </c>
      <c r="N192" s="61">
        <v>0</v>
      </c>
      <c r="O192" s="112">
        <v>0</v>
      </c>
      <c r="P192" s="61">
        <v>0</v>
      </c>
      <c r="Q192" s="112">
        <v>0</v>
      </c>
      <c r="R192" s="61">
        <f t="shared" si="6"/>
        <v>0</v>
      </c>
      <c r="S192" s="112">
        <f>+I192+K192+M192+O192+Q192</f>
        <v>0</v>
      </c>
    </row>
    <row r="193" spans="1:19" ht="16.5" thickTop="1" thickBot="1" x14ac:dyDescent="0.3">
      <c r="A193" s="371"/>
      <c r="B193" s="267"/>
      <c r="C193" s="374"/>
      <c r="D193" s="267"/>
      <c r="E193" s="376"/>
      <c r="F193" s="276"/>
      <c r="G193" s="79" t="s">
        <v>34</v>
      </c>
      <c r="H193" s="115">
        <v>0</v>
      </c>
      <c r="I193" s="114">
        <v>0</v>
      </c>
      <c r="J193" s="115">
        <v>0</v>
      </c>
      <c r="K193" s="114">
        <v>0</v>
      </c>
      <c r="L193" s="115">
        <v>0</v>
      </c>
      <c r="M193" s="114">
        <v>0</v>
      </c>
      <c r="N193" s="115">
        <v>0</v>
      </c>
      <c r="O193" s="114">
        <v>0</v>
      </c>
      <c r="P193" s="115">
        <v>0</v>
      </c>
      <c r="Q193" s="114">
        <v>0</v>
      </c>
      <c r="R193" s="115">
        <f t="shared" si="6"/>
        <v>0</v>
      </c>
      <c r="S193" s="114">
        <f>SUM(S191:S192)</f>
        <v>0</v>
      </c>
    </row>
    <row r="194" spans="1:19" ht="15" customHeight="1" thickTop="1" thickBot="1" x14ac:dyDescent="0.3">
      <c r="A194" s="371"/>
      <c r="B194" s="267"/>
      <c r="C194" s="375"/>
      <c r="D194" s="267"/>
      <c r="E194" s="377" t="s">
        <v>34</v>
      </c>
      <c r="F194" s="377"/>
      <c r="G194" s="377"/>
      <c r="H194" s="115">
        <v>0</v>
      </c>
      <c r="I194" s="114">
        <v>0</v>
      </c>
      <c r="J194" s="115">
        <v>0</v>
      </c>
      <c r="K194" s="114">
        <v>0</v>
      </c>
      <c r="L194" s="115">
        <v>0</v>
      </c>
      <c r="M194" s="114">
        <v>0</v>
      </c>
      <c r="N194" s="115">
        <v>0</v>
      </c>
      <c r="O194" s="114">
        <v>0</v>
      </c>
      <c r="P194" s="115">
        <v>0</v>
      </c>
      <c r="Q194" s="114">
        <v>0</v>
      </c>
      <c r="R194" s="115">
        <f t="shared" si="6"/>
        <v>0</v>
      </c>
      <c r="S194" s="114">
        <f>+S193</f>
        <v>0</v>
      </c>
    </row>
    <row r="195" spans="1:19" ht="15" customHeight="1" thickTop="1" thickBot="1" x14ac:dyDescent="0.3">
      <c r="A195" s="384"/>
      <c r="B195" s="267"/>
      <c r="C195" s="385" t="s">
        <v>34</v>
      </c>
      <c r="D195" s="385"/>
      <c r="E195" s="385"/>
      <c r="F195" s="385"/>
      <c r="G195" s="385"/>
      <c r="H195" s="115">
        <v>0</v>
      </c>
      <c r="I195" s="114">
        <v>0</v>
      </c>
      <c r="J195" s="115">
        <v>0</v>
      </c>
      <c r="K195" s="114">
        <v>0</v>
      </c>
      <c r="L195" s="115">
        <v>0</v>
      </c>
      <c r="M195" s="114">
        <v>0</v>
      </c>
      <c r="N195" s="115">
        <v>0</v>
      </c>
      <c r="O195" s="114">
        <v>0</v>
      </c>
      <c r="P195" s="115">
        <v>0</v>
      </c>
      <c r="Q195" s="114">
        <v>0</v>
      </c>
      <c r="R195" s="115">
        <f t="shared" si="6"/>
        <v>0</v>
      </c>
      <c r="S195" s="114">
        <f>+S194</f>
        <v>0</v>
      </c>
    </row>
    <row r="196" spans="1:19" ht="15.75" thickTop="1" x14ac:dyDescent="0.25">
      <c r="A196" s="377" t="s">
        <v>33</v>
      </c>
      <c r="B196" s="377"/>
      <c r="C196" s="377"/>
      <c r="D196" s="377"/>
      <c r="E196" s="377"/>
      <c r="F196" s="377"/>
      <c r="G196" s="377"/>
      <c r="H196" s="114"/>
      <c r="I196" s="118">
        <f>+I195+I190+I181+I160</f>
        <v>82876.75</v>
      </c>
      <c r="J196" s="114"/>
      <c r="K196" s="118">
        <f>+K195+K190+K181+K160</f>
        <v>39004.32</v>
      </c>
      <c r="L196" s="114"/>
      <c r="M196" s="118">
        <f>+M195+M190+M181+M160</f>
        <v>7285.43</v>
      </c>
      <c r="N196" s="114"/>
      <c r="O196" s="118">
        <f>+O195+O190+O181+O160</f>
        <v>10623.01</v>
      </c>
      <c r="P196" s="114"/>
      <c r="Q196" s="118">
        <f>+Q195+Q190+Q181+Q160</f>
        <v>3580.46</v>
      </c>
      <c r="R196" s="114"/>
      <c r="S196" s="118">
        <f>+S195+S190+S181+S160</f>
        <v>143369.96999999997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60"/>
    <mergeCell ref="C131:C159"/>
    <mergeCell ref="E131:E143"/>
    <mergeCell ref="E144:E150"/>
    <mergeCell ref="E151:E152"/>
    <mergeCell ref="E153:E158"/>
    <mergeCell ref="E159:G159"/>
    <mergeCell ref="C160:G160"/>
    <mergeCell ref="A161:A181"/>
    <mergeCell ref="C161:C180"/>
    <mergeCell ref="E161:E175"/>
    <mergeCell ref="E176:E179"/>
    <mergeCell ref="E180:G180"/>
    <mergeCell ref="C181:G181"/>
    <mergeCell ref="A196:G196"/>
    <mergeCell ref="A182:A190"/>
    <mergeCell ref="C182:C189"/>
    <mergeCell ref="E182:E188"/>
    <mergeCell ref="E189:G189"/>
    <mergeCell ref="C190:G190"/>
    <mergeCell ref="A191:A195"/>
    <mergeCell ref="C191:C194"/>
    <mergeCell ref="E191:E193"/>
    <mergeCell ref="E194:G194"/>
    <mergeCell ref="C195:G195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60" max="16383" man="1"/>
    <brk id="181" max="16383" man="1"/>
  </rowBreaks>
  <colBreaks count="1" manualBreakCount="1">
    <brk id="6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>
    <pageSetUpPr fitToPage="1"/>
  </sheetPr>
  <dimension ref="A1:S196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294" customWidth="1"/>
    <col min="2" max="2" width="0.5" style="295" customWidth="1"/>
    <col min="3" max="3" width="18.125" style="299" customWidth="1"/>
    <col min="4" max="4" width="0.5" style="296" customWidth="1"/>
    <col min="5" max="5" width="26.875" style="299" customWidth="1"/>
    <col min="6" max="6" width="0.5" style="297" customWidth="1"/>
    <col min="7" max="7" width="55" style="300" bestFit="1" customWidth="1"/>
    <col min="8" max="8" width="15.625" style="301" customWidth="1"/>
    <col min="9" max="9" width="15.625" style="302" customWidth="1"/>
    <col min="10" max="17" width="15.625" style="294" customWidth="1"/>
    <col min="18" max="18" width="15.125" style="294" bestFit="1" customWidth="1"/>
    <col min="19" max="19" width="14.375" style="294" bestFit="1" customWidth="1"/>
    <col min="20" max="16384" width="9" style="294"/>
  </cols>
  <sheetData>
    <row r="1" spans="1:19" x14ac:dyDescent="0.25">
      <c r="A1" s="351" t="s">
        <v>642</v>
      </c>
      <c r="B1" s="351"/>
      <c r="C1" s="351"/>
      <c r="D1" s="351"/>
      <c r="E1" s="351"/>
      <c r="F1" s="351"/>
      <c r="G1" s="351"/>
      <c r="H1" s="351"/>
      <c r="I1" s="351"/>
      <c r="J1" s="107"/>
      <c r="K1" s="107"/>
      <c r="L1" s="107"/>
      <c r="M1" s="107"/>
      <c r="N1" s="107"/>
      <c r="O1" s="107"/>
      <c r="P1" s="107"/>
    </row>
    <row r="2" spans="1:19" x14ac:dyDescent="0.25">
      <c r="A2" s="109" t="s">
        <v>381</v>
      </c>
      <c r="B2" s="268"/>
      <c r="C2" s="109"/>
      <c r="D2" s="268"/>
      <c r="E2" s="109"/>
      <c r="F2" s="274"/>
      <c r="G2" s="109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9" x14ac:dyDescent="0.25">
      <c r="A3" s="388" t="s">
        <v>226</v>
      </c>
      <c r="B3" s="269"/>
      <c r="C3" s="386" t="s">
        <v>225</v>
      </c>
      <c r="D3" s="271"/>
      <c r="E3" s="386" t="s">
        <v>224</v>
      </c>
      <c r="F3" s="275"/>
      <c r="G3" s="388" t="s">
        <v>223</v>
      </c>
      <c r="H3" s="382" t="s">
        <v>635</v>
      </c>
      <c r="I3" s="383"/>
      <c r="J3" s="382" t="s">
        <v>636</v>
      </c>
      <c r="K3" s="383"/>
      <c r="L3" s="382" t="s">
        <v>637</v>
      </c>
      <c r="M3" s="383"/>
      <c r="N3" s="382" t="s">
        <v>638</v>
      </c>
      <c r="O3" s="383"/>
      <c r="P3" s="382" t="s">
        <v>639</v>
      </c>
      <c r="Q3" s="383"/>
      <c r="R3" s="382" t="s">
        <v>380</v>
      </c>
      <c r="S3" s="383"/>
    </row>
    <row r="4" spans="1:19" x14ac:dyDescent="0.25">
      <c r="A4" s="390"/>
      <c r="C4" s="387"/>
      <c r="E4" s="387"/>
      <c r="G4" s="389"/>
      <c r="H4" s="49" t="s">
        <v>222</v>
      </c>
      <c r="I4" s="110" t="s">
        <v>221</v>
      </c>
      <c r="J4" s="49" t="s">
        <v>222</v>
      </c>
      <c r="K4" s="110" t="s">
        <v>221</v>
      </c>
      <c r="L4" s="49" t="s">
        <v>222</v>
      </c>
      <c r="M4" s="110" t="s">
        <v>221</v>
      </c>
      <c r="N4" s="49" t="s">
        <v>222</v>
      </c>
      <c r="O4" s="110" t="s">
        <v>221</v>
      </c>
      <c r="P4" s="49" t="s">
        <v>222</v>
      </c>
      <c r="Q4" s="110" t="s">
        <v>221</v>
      </c>
      <c r="R4" s="49" t="s">
        <v>222</v>
      </c>
      <c r="S4" s="110" t="s">
        <v>221</v>
      </c>
    </row>
    <row r="5" spans="1:19" ht="15" customHeight="1" x14ac:dyDescent="0.25">
      <c r="A5" s="370" t="s">
        <v>99</v>
      </c>
      <c r="C5" s="379" t="s">
        <v>177</v>
      </c>
      <c r="E5" s="379" t="s">
        <v>220</v>
      </c>
      <c r="G5" s="111" t="s">
        <v>219</v>
      </c>
      <c r="H5" s="61">
        <v>1799</v>
      </c>
      <c r="I5" s="112">
        <v>387.45</v>
      </c>
      <c r="J5" s="61">
        <v>535</v>
      </c>
      <c r="K5" s="112">
        <v>101.61</v>
      </c>
      <c r="L5" s="61">
        <v>212</v>
      </c>
      <c r="M5" s="112">
        <v>83.66</v>
      </c>
      <c r="N5" s="61">
        <v>1471</v>
      </c>
      <c r="O5" s="112">
        <v>965.41</v>
      </c>
      <c r="P5" s="61">
        <v>987</v>
      </c>
      <c r="Q5" s="112">
        <v>3538.44</v>
      </c>
      <c r="R5" s="61">
        <f t="shared" ref="R5:S20" si="0">+H5+J5+L5+N5+P5</f>
        <v>5004</v>
      </c>
      <c r="S5" s="112">
        <f t="shared" si="0"/>
        <v>5076.57</v>
      </c>
    </row>
    <row r="6" spans="1:19" x14ac:dyDescent="0.25">
      <c r="A6" s="371"/>
      <c r="B6" s="273"/>
      <c r="C6" s="374"/>
      <c r="D6" s="273"/>
      <c r="E6" s="374"/>
      <c r="G6" s="111" t="s">
        <v>218</v>
      </c>
      <c r="H6" s="61">
        <v>74</v>
      </c>
      <c r="I6" s="112">
        <v>60.97</v>
      </c>
      <c r="J6" s="61">
        <v>27</v>
      </c>
      <c r="K6" s="112">
        <v>7.9</v>
      </c>
      <c r="L6" s="61">
        <v>2</v>
      </c>
      <c r="M6" s="112">
        <v>1.1000000000000001</v>
      </c>
      <c r="N6" s="61">
        <v>7</v>
      </c>
      <c r="O6" s="112">
        <v>4.09</v>
      </c>
      <c r="P6" s="61">
        <v>82</v>
      </c>
      <c r="Q6" s="112">
        <v>110.71</v>
      </c>
      <c r="R6" s="61">
        <f t="shared" si="0"/>
        <v>192</v>
      </c>
      <c r="S6" s="112">
        <f t="shared" si="0"/>
        <v>184.76999999999998</v>
      </c>
    </row>
    <row r="7" spans="1:19" x14ac:dyDescent="0.25">
      <c r="A7" s="371"/>
      <c r="B7" s="273"/>
      <c r="C7" s="374"/>
      <c r="D7" s="273"/>
      <c r="E7" s="374"/>
      <c r="G7" s="111" t="s">
        <v>217</v>
      </c>
      <c r="H7" s="61">
        <v>2</v>
      </c>
      <c r="I7" s="112">
        <v>0.32</v>
      </c>
      <c r="J7" s="61">
        <v>0</v>
      </c>
      <c r="K7" s="112">
        <v>0</v>
      </c>
      <c r="L7" s="61">
        <v>0</v>
      </c>
      <c r="M7" s="112">
        <v>0</v>
      </c>
      <c r="N7" s="61">
        <v>1</v>
      </c>
      <c r="O7" s="112">
        <v>0.14000000000000001</v>
      </c>
      <c r="P7" s="61">
        <v>0</v>
      </c>
      <c r="Q7" s="112">
        <v>0</v>
      </c>
      <c r="R7" s="61">
        <f t="shared" si="0"/>
        <v>3</v>
      </c>
      <c r="S7" s="112">
        <f t="shared" si="0"/>
        <v>0.46</v>
      </c>
    </row>
    <row r="8" spans="1:19" x14ac:dyDescent="0.25">
      <c r="A8" s="371"/>
      <c r="B8" s="273"/>
      <c r="C8" s="374"/>
      <c r="D8" s="273"/>
      <c r="E8" s="374"/>
      <c r="G8" s="111" t="s">
        <v>216</v>
      </c>
      <c r="H8" s="61">
        <v>43</v>
      </c>
      <c r="I8" s="112">
        <v>12.57</v>
      </c>
      <c r="J8" s="61">
        <v>4</v>
      </c>
      <c r="K8" s="112">
        <v>0.44</v>
      </c>
      <c r="L8" s="61">
        <v>2</v>
      </c>
      <c r="M8" s="112">
        <v>0.56000000000000005</v>
      </c>
      <c r="N8" s="61">
        <v>11</v>
      </c>
      <c r="O8" s="112">
        <v>100.49</v>
      </c>
      <c r="P8" s="61">
        <v>145</v>
      </c>
      <c r="Q8" s="112">
        <v>470.46</v>
      </c>
      <c r="R8" s="61">
        <f t="shared" si="0"/>
        <v>205</v>
      </c>
      <c r="S8" s="112">
        <f t="shared" si="0"/>
        <v>584.52</v>
      </c>
    </row>
    <row r="9" spans="1:19" ht="15.75" thickBot="1" x14ac:dyDescent="0.3">
      <c r="A9" s="371"/>
      <c r="B9" s="273"/>
      <c r="C9" s="374"/>
      <c r="D9" s="273"/>
      <c r="E9" s="374"/>
      <c r="G9" s="111" t="s">
        <v>215</v>
      </c>
      <c r="H9" s="61">
        <v>186</v>
      </c>
      <c r="I9" s="112">
        <v>50.89</v>
      </c>
      <c r="J9" s="61">
        <v>64</v>
      </c>
      <c r="K9" s="112">
        <v>13.95</v>
      </c>
      <c r="L9" s="61">
        <v>27</v>
      </c>
      <c r="M9" s="112">
        <v>4.37</v>
      </c>
      <c r="N9" s="61">
        <v>190</v>
      </c>
      <c r="O9" s="112">
        <v>173.31</v>
      </c>
      <c r="P9" s="61">
        <v>78</v>
      </c>
      <c r="Q9" s="112">
        <v>78.790000000000006</v>
      </c>
      <c r="R9" s="61">
        <f t="shared" si="0"/>
        <v>545</v>
      </c>
      <c r="S9" s="112">
        <f t="shared" si="0"/>
        <v>321.31</v>
      </c>
    </row>
    <row r="10" spans="1:19" ht="15.75" thickTop="1" x14ac:dyDescent="0.25">
      <c r="A10" s="371"/>
      <c r="B10" s="273"/>
      <c r="C10" s="374"/>
      <c r="D10" s="273"/>
      <c r="E10" s="381"/>
      <c r="F10" s="276"/>
      <c r="G10" s="79" t="s">
        <v>214</v>
      </c>
      <c r="H10" s="113">
        <v>2042</v>
      </c>
      <c r="I10" s="114">
        <v>512.20000000000005</v>
      </c>
      <c r="J10" s="113">
        <v>615</v>
      </c>
      <c r="K10" s="114">
        <v>123.9</v>
      </c>
      <c r="L10" s="113">
        <v>238</v>
      </c>
      <c r="M10" s="114">
        <v>89.69</v>
      </c>
      <c r="N10" s="113">
        <v>1660</v>
      </c>
      <c r="O10" s="114">
        <v>1243.44</v>
      </c>
      <c r="P10" s="113">
        <v>1043</v>
      </c>
      <c r="Q10" s="114">
        <v>4198.3999999999996</v>
      </c>
      <c r="R10" s="113">
        <f t="shared" si="0"/>
        <v>5598</v>
      </c>
      <c r="S10" s="114">
        <f>SUM(S5:S9)</f>
        <v>6167.63</v>
      </c>
    </row>
    <row r="11" spans="1:19" ht="15" customHeight="1" x14ac:dyDescent="0.25">
      <c r="A11" s="371"/>
      <c r="B11" s="273"/>
      <c r="C11" s="374"/>
      <c r="D11" s="267"/>
      <c r="E11" s="379" t="s">
        <v>213</v>
      </c>
      <c r="F11" s="276"/>
      <c r="G11" s="111" t="s">
        <v>212</v>
      </c>
      <c r="H11" s="61">
        <v>2</v>
      </c>
      <c r="I11" s="112">
        <v>0.86</v>
      </c>
      <c r="J11" s="61">
        <v>0</v>
      </c>
      <c r="K11" s="112">
        <v>0</v>
      </c>
      <c r="L11" s="61">
        <v>1</v>
      </c>
      <c r="M11" s="112">
        <v>3.75</v>
      </c>
      <c r="N11" s="61">
        <v>37</v>
      </c>
      <c r="O11" s="112">
        <v>529.84</v>
      </c>
      <c r="P11" s="61">
        <v>1398</v>
      </c>
      <c r="Q11" s="112">
        <v>3645.58</v>
      </c>
      <c r="R11" s="61">
        <f t="shared" si="0"/>
        <v>1438</v>
      </c>
      <c r="S11" s="112">
        <f t="shared" si="0"/>
        <v>4180.03</v>
      </c>
    </row>
    <row r="12" spans="1:19" x14ac:dyDescent="0.25">
      <c r="A12" s="371"/>
      <c r="B12" s="273"/>
      <c r="C12" s="374"/>
      <c r="D12" s="267"/>
      <c r="E12" s="374"/>
      <c r="F12" s="276"/>
      <c r="G12" s="111" t="s">
        <v>211</v>
      </c>
      <c r="H12" s="61">
        <v>11129</v>
      </c>
      <c r="I12" s="112">
        <v>20719.13</v>
      </c>
      <c r="J12" s="61">
        <v>1202</v>
      </c>
      <c r="K12" s="112">
        <v>1547.79</v>
      </c>
      <c r="L12" s="61">
        <v>14</v>
      </c>
      <c r="M12" s="112">
        <v>7.86</v>
      </c>
      <c r="N12" s="61">
        <v>193</v>
      </c>
      <c r="O12" s="112">
        <v>7568.41</v>
      </c>
      <c r="P12" s="61">
        <v>642</v>
      </c>
      <c r="Q12" s="112">
        <v>860.4</v>
      </c>
      <c r="R12" s="61">
        <f t="shared" si="0"/>
        <v>13180</v>
      </c>
      <c r="S12" s="112">
        <f t="shared" si="0"/>
        <v>30703.590000000004</v>
      </c>
    </row>
    <row r="13" spans="1:19" x14ac:dyDescent="0.25">
      <c r="A13" s="371"/>
      <c r="B13" s="273"/>
      <c r="C13" s="374"/>
      <c r="D13" s="267"/>
      <c r="E13" s="374"/>
      <c r="F13" s="276"/>
      <c r="G13" s="111" t="s">
        <v>210</v>
      </c>
      <c r="H13" s="61">
        <v>218</v>
      </c>
      <c r="I13" s="112">
        <v>134.13999999999999</v>
      </c>
      <c r="J13" s="61">
        <v>243</v>
      </c>
      <c r="K13" s="112">
        <v>122.31</v>
      </c>
      <c r="L13" s="61">
        <v>3</v>
      </c>
      <c r="M13" s="112">
        <v>0.91</v>
      </c>
      <c r="N13" s="61">
        <v>6</v>
      </c>
      <c r="O13" s="112">
        <v>6.9</v>
      </c>
      <c r="P13" s="61">
        <v>0</v>
      </c>
      <c r="Q13" s="112">
        <v>0</v>
      </c>
      <c r="R13" s="61">
        <f t="shared" si="0"/>
        <v>470</v>
      </c>
      <c r="S13" s="112">
        <f t="shared" si="0"/>
        <v>264.26</v>
      </c>
    </row>
    <row r="14" spans="1:19" x14ac:dyDescent="0.25">
      <c r="A14" s="371"/>
      <c r="B14" s="273"/>
      <c r="C14" s="374"/>
      <c r="D14" s="267"/>
      <c r="E14" s="374"/>
      <c r="F14" s="276"/>
      <c r="G14" s="111" t="s">
        <v>209</v>
      </c>
      <c r="H14" s="61">
        <v>17937</v>
      </c>
      <c r="I14" s="112">
        <v>36133.18</v>
      </c>
      <c r="J14" s="61">
        <v>2652</v>
      </c>
      <c r="K14" s="112">
        <v>3167.45</v>
      </c>
      <c r="L14" s="61">
        <v>3</v>
      </c>
      <c r="M14" s="112">
        <v>2.52</v>
      </c>
      <c r="N14" s="61">
        <v>77</v>
      </c>
      <c r="O14" s="112">
        <v>202.6</v>
      </c>
      <c r="P14" s="61">
        <v>7</v>
      </c>
      <c r="Q14" s="112">
        <v>8.26</v>
      </c>
      <c r="R14" s="61">
        <f t="shared" si="0"/>
        <v>20676</v>
      </c>
      <c r="S14" s="112">
        <f t="shared" si="0"/>
        <v>39514.009999999995</v>
      </c>
    </row>
    <row r="15" spans="1:19" x14ac:dyDescent="0.25">
      <c r="A15" s="371"/>
      <c r="B15" s="273"/>
      <c r="C15" s="374"/>
      <c r="D15" s="267"/>
      <c r="E15" s="374"/>
      <c r="F15" s="276"/>
      <c r="G15" s="111" t="s">
        <v>208</v>
      </c>
      <c r="H15" s="61">
        <v>2110</v>
      </c>
      <c r="I15" s="112">
        <v>1009.01</v>
      </c>
      <c r="J15" s="61">
        <v>263</v>
      </c>
      <c r="K15" s="112">
        <v>193.19</v>
      </c>
      <c r="L15" s="61">
        <v>14</v>
      </c>
      <c r="M15" s="112">
        <v>47.57</v>
      </c>
      <c r="N15" s="61">
        <v>142</v>
      </c>
      <c r="O15" s="112">
        <v>1337.62</v>
      </c>
      <c r="P15" s="61">
        <v>10</v>
      </c>
      <c r="Q15" s="112">
        <v>3.23</v>
      </c>
      <c r="R15" s="61">
        <f t="shared" si="0"/>
        <v>2539</v>
      </c>
      <c r="S15" s="112">
        <f t="shared" si="0"/>
        <v>2590.62</v>
      </c>
    </row>
    <row r="16" spans="1:19" x14ac:dyDescent="0.25">
      <c r="A16" s="371"/>
      <c r="B16" s="273"/>
      <c r="C16" s="374"/>
      <c r="D16" s="267"/>
      <c r="E16" s="374"/>
      <c r="F16" s="276"/>
      <c r="G16" s="111" t="s">
        <v>207</v>
      </c>
      <c r="H16" s="61">
        <v>53</v>
      </c>
      <c r="I16" s="112">
        <v>657.43</v>
      </c>
      <c r="J16" s="61">
        <v>297</v>
      </c>
      <c r="K16" s="112">
        <v>681.47</v>
      </c>
      <c r="L16" s="61">
        <v>207</v>
      </c>
      <c r="M16" s="112">
        <v>3098.4</v>
      </c>
      <c r="N16" s="61">
        <v>755</v>
      </c>
      <c r="O16" s="112">
        <v>21794.89</v>
      </c>
      <c r="P16" s="61">
        <v>141</v>
      </c>
      <c r="Q16" s="112">
        <v>2582.0100000000002</v>
      </c>
      <c r="R16" s="61">
        <f t="shared" si="0"/>
        <v>1453</v>
      </c>
      <c r="S16" s="112">
        <f t="shared" si="0"/>
        <v>28814.199999999997</v>
      </c>
    </row>
    <row r="17" spans="1:19" x14ac:dyDescent="0.25">
      <c r="A17" s="371"/>
      <c r="B17" s="273"/>
      <c r="C17" s="374"/>
      <c r="D17" s="267"/>
      <c r="E17" s="374"/>
      <c r="F17" s="276"/>
      <c r="G17" s="111" t="s">
        <v>206</v>
      </c>
      <c r="H17" s="61">
        <v>24</v>
      </c>
      <c r="I17" s="112">
        <v>43.48</v>
      </c>
      <c r="J17" s="61">
        <v>6</v>
      </c>
      <c r="K17" s="112">
        <v>42.97</v>
      </c>
      <c r="L17" s="61">
        <v>1</v>
      </c>
      <c r="M17" s="112">
        <v>0.17</v>
      </c>
      <c r="N17" s="61">
        <v>18</v>
      </c>
      <c r="O17" s="112">
        <v>93.01</v>
      </c>
      <c r="P17" s="61">
        <v>1</v>
      </c>
      <c r="Q17" s="112">
        <v>1.74</v>
      </c>
      <c r="R17" s="61">
        <f t="shared" si="0"/>
        <v>50</v>
      </c>
      <c r="S17" s="112">
        <f t="shared" si="0"/>
        <v>181.37</v>
      </c>
    </row>
    <row r="18" spans="1:19" ht="15.75" thickBot="1" x14ac:dyDescent="0.3">
      <c r="A18" s="371"/>
      <c r="B18" s="273"/>
      <c r="C18" s="374"/>
      <c r="D18" s="267"/>
      <c r="E18" s="374"/>
      <c r="F18" s="276"/>
      <c r="G18" s="111" t="s">
        <v>205</v>
      </c>
      <c r="H18" s="61">
        <v>486</v>
      </c>
      <c r="I18" s="112">
        <v>127.23</v>
      </c>
      <c r="J18" s="61">
        <v>162</v>
      </c>
      <c r="K18" s="112">
        <v>47.87</v>
      </c>
      <c r="L18" s="61">
        <v>16</v>
      </c>
      <c r="M18" s="112">
        <v>14.12</v>
      </c>
      <c r="N18" s="61">
        <v>66</v>
      </c>
      <c r="O18" s="112">
        <v>224.29</v>
      </c>
      <c r="P18" s="61">
        <v>373</v>
      </c>
      <c r="Q18" s="112">
        <v>394.91</v>
      </c>
      <c r="R18" s="61">
        <f t="shared" si="0"/>
        <v>1103</v>
      </c>
      <c r="S18" s="112">
        <f t="shared" si="0"/>
        <v>808.42000000000007</v>
      </c>
    </row>
    <row r="19" spans="1:19" ht="15.75" thickTop="1" x14ac:dyDescent="0.25">
      <c r="A19" s="371"/>
      <c r="B19" s="273"/>
      <c r="C19" s="374"/>
      <c r="D19" s="267"/>
      <c r="E19" s="381"/>
      <c r="F19" s="276"/>
      <c r="G19" s="79" t="s">
        <v>204</v>
      </c>
      <c r="H19" s="113">
        <v>27186</v>
      </c>
      <c r="I19" s="114">
        <v>58824.46</v>
      </c>
      <c r="J19" s="113">
        <v>4313</v>
      </c>
      <c r="K19" s="114">
        <v>5803.05</v>
      </c>
      <c r="L19" s="113">
        <v>247</v>
      </c>
      <c r="M19" s="114">
        <v>3175.3</v>
      </c>
      <c r="N19" s="113">
        <v>1222</v>
      </c>
      <c r="O19" s="114">
        <v>31757.56</v>
      </c>
      <c r="P19" s="113">
        <v>1967</v>
      </c>
      <c r="Q19" s="114">
        <v>7496.13</v>
      </c>
      <c r="R19" s="113">
        <f t="shared" si="0"/>
        <v>34935</v>
      </c>
      <c r="S19" s="114">
        <f>SUM(S11:S18)</f>
        <v>107056.49999999999</v>
      </c>
    </row>
    <row r="20" spans="1:19" ht="15" customHeight="1" x14ac:dyDescent="0.25">
      <c r="A20" s="371"/>
      <c r="B20" s="273"/>
      <c r="C20" s="374"/>
      <c r="D20" s="267"/>
      <c r="E20" s="379" t="s">
        <v>203</v>
      </c>
      <c r="F20" s="276"/>
      <c r="G20" s="111" t="s">
        <v>202</v>
      </c>
      <c r="H20" s="61">
        <v>281</v>
      </c>
      <c r="I20" s="112">
        <v>124.47</v>
      </c>
      <c r="J20" s="61">
        <v>102</v>
      </c>
      <c r="K20" s="112">
        <v>87.25</v>
      </c>
      <c r="L20" s="61">
        <v>17</v>
      </c>
      <c r="M20" s="112">
        <v>84.31</v>
      </c>
      <c r="N20" s="61">
        <v>82</v>
      </c>
      <c r="O20" s="112">
        <v>417.88</v>
      </c>
      <c r="P20" s="61">
        <v>13</v>
      </c>
      <c r="Q20" s="112">
        <v>9.5399999999999991</v>
      </c>
      <c r="R20" s="61">
        <f t="shared" si="0"/>
        <v>495</v>
      </c>
      <c r="S20" s="112">
        <f t="shared" si="0"/>
        <v>723.44999999999993</v>
      </c>
    </row>
    <row r="21" spans="1:19" x14ac:dyDescent="0.25">
      <c r="A21" s="371"/>
      <c r="B21" s="273"/>
      <c r="C21" s="374"/>
      <c r="D21" s="267"/>
      <c r="E21" s="374"/>
      <c r="F21" s="276"/>
      <c r="G21" s="111" t="s">
        <v>201</v>
      </c>
      <c r="H21" s="61">
        <v>3083</v>
      </c>
      <c r="I21" s="112">
        <v>2309.88</v>
      </c>
      <c r="J21" s="61">
        <v>1012</v>
      </c>
      <c r="K21" s="112">
        <v>2134.3000000000002</v>
      </c>
      <c r="L21" s="61">
        <v>4</v>
      </c>
      <c r="M21" s="112">
        <v>1.61</v>
      </c>
      <c r="N21" s="61">
        <v>37</v>
      </c>
      <c r="O21" s="112">
        <v>59.07</v>
      </c>
      <c r="P21" s="61">
        <v>3</v>
      </c>
      <c r="Q21" s="112">
        <v>0.46</v>
      </c>
      <c r="R21" s="61">
        <f t="shared" ref="R21:S54" si="1">+H21+J21+L21+N21+P21</f>
        <v>4139</v>
      </c>
      <c r="S21" s="112">
        <f t="shared" si="1"/>
        <v>4505.32</v>
      </c>
    </row>
    <row r="22" spans="1:19" x14ac:dyDescent="0.25">
      <c r="A22" s="371"/>
      <c r="B22" s="273"/>
      <c r="C22" s="374"/>
      <c r="D22" s="267"/>
      <c r="E22" s="374"/>
      <c r="F22" s="276"/>
      <c r="G22" s="111" t="s">
        <v>200</v>
      </c>
      <c r="H22" s="61">
        <v>23</v>
      </c>
      <c r="I22" s="112">
        <v>13.55</v>
      </c>
      <c r="J22" s="61">
        <v>25</v>
      </c>
      <c r="K22" s="112">
        <v>42.11</v>
      </c>
      <c r="L22" s="61">
        <v>2</v>
      </c>
      <c r="M22" s="112">
        <v>1.85</v>
      </c>
      <c r="N22" s="61">
        <v>17</v>
      </c>
      <c r="O22" s="112">
        <v>194.65</v>
      </c>
      <c r="P22" s="61">
        <v>11</v>
      </c>
      <c r="Q22" s="112">
        <v>17.13</v>
      </c>
      <c r="R22" s="61">
        <f t="shared" si="1"/>
        <v>78</v>
      </c>
      <c r="S22" s="112">
        <f t="shared" si="1"/>
        <v>269.29000000000002</v>
      </c>
    </row>
    <row r="23" spans="1:19" x14ac:dyDescent="0.25">
      <c r="A23" s="371"/>
      <c r="B23" s="273"/>
      <c r="C23" s="374"/>
      <c r="D23" s="267"/>
      <c r="E23" s="374"/>
      <c r="F23" s="276"/>
      <c r="G23" s="111" t="s">
        <v>199</v>
      </c>
      <c r="H23" s="61">
        <v>726</v>
      </c>
      <c r="I23" s="112">
        <v>335.32</v>
      </c>
      <c r="J23" s="61">
        <v>62</v>
      </c>
      <c r="K23" s="112">
        <v>28.02</v>
      </c>
      <c r="L23" s="61">
        <v>23</v>
      </c>
      <c r="M23" s="112">
        <v>104.21</v>
      </c>
      <c r="N23" s="61">
        <v>108</v>
      </c>
      <c r="O23" s="112">
        <v>230.65</v>
      </c>
      <c r="P23" s="61">
        <v>224</v>
      </c>
      <c r="Q23" s="112">
        <v>141.21</v>
      </c>
      <c r="R23" s="61">
        <f t="shared" si="1"/>
        <v>1143</v>
      </c>
      <c r="S23" s="112">
        <f t="shared" si="1"/>
        <v>839.41</v>
      </c>
    </row>
    <row r="24" spans="1:19" x14ac:dyDescent="0.25">
      <c r="A24" s="371"/>
      <c r="B24" s="273"/>
      <c r="C24" s="374"/>
      <c r="D24" s="267"/>
      <c r="E24" s="374"/>
      <c r="F24" s="276"/>
      <c r="G24" s="111" t="s">
        <v>198</v>
      </c>
      <c r="H24" s="61">
        <v>4</v>
      </c>
      <c r="I24" s="112">
        <v>1.79</v>
      </c>
      <c r="J24" s="61">
        <v>15</v>
      </c>
      <c r="K24" s="112">
        <v>9.68</v>
      </c>
      <c r="L24" s="61">
        <v>0</v>
      </c>
      <c r="M24" s="112">
        <v>0</v>
      </c>
      <c r="N24" s="61">
        <v>3</v>
      </c>
      <c r="O24" s="112">
        <v>0.6</v>
      </c>
      <c r="P24" s="61">
        <v>0</v>
      </c>
      <c r="Q24" s="112">
        <v>0</v>
      </c>
      <c r="R24" s="61">
        <f t="shared" si="1"/>
        <v>22</v>
      </c>
      <c r="S24" s="112">
        <f t="shared" si="1"/>
        <v>12.069999999999999</v>
      </c>
    </row>
    <row r="25" spans="1:19" x14ac:dyDescent="0.25">
      <c r="A25" s="371"/>
      <c r="B25" s="273"/>
      <c r="C25" s="374"/>
      <c r="D25" s="267"/>
      <c r="E25" s="374"/>
      <c r="F25" s="276"/>
      <c r="G25" s="111" t="s">
        <v>197</v>
      </c>
      <c r="H25" s="61">
        <v>4089</v>
      </c>
      <c r="I25" s="112">
        <v>4933.82</v>
      </c>
      <c r="J25" s="61">
        <v>1515</v>
      </c>
      <c r="K25" s="112">
        <v>1545.12</v>
      </c>
      <c r="L25" s="61">
        <v>33</v>
      </c>
      <c r="M25" s="112">
        <v>56.04</v>
      </c>
      <c r="N25" s="61">
        <v>51</v>
      </c>
      <c r="O25" s="112">
        <v>151.28</v>
      </c>
      <c r="P25" s="61">
        <v>5</v>
      </c>
      <c r="Q25" s="112">
        <v>0.71</v>
      </c>
      <c r="R25" s="61">
        <f t="shared" si="1"/>
        <v>5693</v>
      </c>
      <c r="S25" s="112">
        <f t="shared" si="1"/>
        <v>6686.9699999999993</v>
      </c>
    </row>
    <row r="26" spans="1:19" x14ac:dyDescent="0.25">
      <c r="A26" s="371"/>
      <c r="B26" s="273"/>
      <c r="C26" s="374"/>
      <c r="D26" s="267"/>
      <c r="E26" s="374"/>
      <c r="F26" s="276"/>
      <c r="G26" s="111" t="s">
        <v>196</v>
      </c>
      <c r="H26" s="61">
        <v>159</v>
      </c>
      <c r="I26" s="112">
        <v>92.69</v>
      </c>
      <c r="J26" s="61">
        <v>667</v>
      </c>
      <c r="K26" s="112">
        <v>1046.04</v>
      </c>
      <c r="L26" s="61">
        <v>13</v>
      </c>
      <c r="M26" s="112">
        <v>21.23</v>
      </c>
      <c r="N26" s="61">
        <v>16</v>
      </c>
      <c r="O26" s="112">
        <v>52.26</v>
      </c>
      <c r="P26" s="61">
        <v>4</v>
      </c>
      <c r="Q26" s="112">
        <v>3.05</v>
      </c>
      <c r="R26" s="61">
        <f t="shared" si="1"/>
        <v>859</v>
      </c>
      <c r="S26" s="112">
        <f t="shared" si="1"/>
        <v>1215.27</v>
      </c>
    </row>
    <row r="27" spans="1:19" x14ac:dyDescent="0.25">
      <c r="A27" s="371"/>
      <c r="B27" s="273"/>
      <c r="C27" s="374"/>
      <c r="D27" s="267"/>
      <c r="E27" s="374"/>
      <c r="F27" s="276"/>
      <c r="G27" s="111" t="s">
        <v>195</v>
      </c>
      <c r="H27" s="61">
        <v>10</v>
      </c>
      <c r="I27" s="112">
        <v>1.01</v>
      </c>
      <c r="J27" s="61">
        <v>2</v>
      </c>
      <c r="K27" s="112">
        <v>0.26</v>
      </c>
      <c r="L27" s="61">
        <v>3</v>
      </c>
      <c r="M27" s="112">
        <v>0.65</v>
      </c>
      <c r="N27" s="61">
        <v>5</v>
      </c>
      <c r="O27" s="112">
        <v>0.5</v>
      </c>
      <c r="P27" s="61">
        <v>5</v>
      </c>
      <c r="Q27" s="112">
        <v>0.65</v>
      </c>
      <c r="R27" s="61">
        <f t="shared" si="1"/>
        <v>25</v>
      </c>
      <c r="S27" s="112">
        <f t="shared" si="1"/>
        <v>3.07</v>
      </c>
    </row>
    <row r="28" spans="1:19" x14ac:dyDescent="0.25">
      <c r="A28" s="371"/>
      <c r="B28" s="273"/>
      <c r="C28" s="374"/>
      <c r="D28" s="267"/>
      <c r="E28" s="374"/>
      <c r="F28" s="276"/>
      <c r="G28" s="111" t="s">
        <v>194</v>
      </c>
      <c r="H28" s="61">
        <v>439</v>
      </c>
      <c r="I28" s="112">
        <v>213.12</v>
      </c>
      <c r="J28" s="61">
        <v>261</v>
      </c>
      <c r="K28" s="112">
        <v>277.48</v>
      </c>
      <c r="L28" s="61">
        <v>18</v>
      </c>
      <c r="M28" s="112">
        <v>33.479999999999997</v>
      </c>
      <c r="N28" s="61">
        <v>31</v>
      </c>
      <c r="O28" s="112">
        <v>266.58</v>
      </c>
      <c r="P28" s="61">
        <v>9</v>
      </c>
      <c r="Q28" s="112">
        <v>0.8</v>
      </c>
      <c r="R28" s="61">
        <f t="shared" si="1"/>
        <v>758</v>
      </c>
      <c r="S28" s="112">
        <f t="shared" si="1"/>
        <v>791.46</v>
      </c>
    </row>
    <row r="29" spans="1:19" x14ac:dyDescent="0.25">
      <c r="A29" s="371"/>
      <c r="B29" s="273"/>
      <c r="C29" s="374"/>
      <c r="D29" s="267"/>
      <c r="E29" s="374"/>
      <c r="F29" s="276"/>
      <c r="G29" s="111" t="s">
        <v>193</v>
      </c>
      <c r="H29" s="61">
        <v>469</v>
      </c>
      <c r="I29" s="112">
        <v>285.31</v>
      </c>
      <c r="J29" s="61">
        <v>474</v>
      </c>
      <c r="K29" s="112">
        <v>1583.23</v>
      </c>
      <c r="L29" s="61">
        <v>34</v>
      </c>
      <c r="M29" s="112">
        <v>25.67</v>
      </c>
      <c r="N29" s="61">
        <v>49</v>
      </c>
      <c r="O29" s="112">
        <v>443.91</v>
      </c>
      <c r="P29" s="61">
        <v>28</v>
      </c>
      <c r="Q29" s="112">
        <v>17.55</v>
      </c>
      <c r="R29" s="61">
        <f t="shared" si="1"/>
        <v>1054</v>
      </c>
      <c r="S29" s="112">
        <f t="shared" si="1"/>
        <v>2355.67</v>
      </c>
    </row>
    <row r="30" spans="1:19" x14ac:dyDescent="0.25">
      <c r="A30" s="371"/>
      <c r="B30" s="273"/>
      <c r="C30" s="374"/>
      <c r="D30" s="267"/>
      <c r="E30" s="374"/>
      <c r="F30" s="276"/>
      <c r="G30" s="111" t="s">
        <v>492</v>
      </c>
      <c r="H30" s="61">
        <v>0</v>
      </c>
      <c r="I30" s="112">
        <v>0</v>
      </c>
      <c r="J30" s="61">
        <v>0</v>
      </c>
      <c r="K30" s="112">
        <v>0</v>
      </c>
      <c r="L30" s="61">
        <v>0</v>
      </c>
      <c r="M30" s="112">
        <v>0</v>
      </c>
      <c r="N30" s="61">
        <v>0</v>
      </c>
      <c r="O30" s="112">
        <v>0</v>
      </c>
      <c r="P30" s="61">
        <v>0</v>
      </c>
      <c r="Q30" s="112">
        <v>0</v>
      </c>
      <c r="R30" s="61">
        <f t="shared" si="1"/>
        <v>0</v>
      </c>
      <c r="S30" s="112">
        <f t="shared" si="1"/>
        <v>0</v>
      </c>
    </row>
    <row r="31" spans="1:19" ht="15.75" thickBot="1" x14ac:dyDescent="0.3">
      <c r="A31" s="371"/>
      <c r="B31" s="273"/>
      <c r="C31" s="374"/>
      <c r="D31" s="267"/>
      <c r="E31" s="374"/>
      <c r="F31" s="276"/>
      <c r="G31" s="111" t="s">
        <v>192</v>
      </c>
      <c r="H31" s="61">
        <v>6336</v>
      </c>
      <c r="I31" s="112">
        <v>1040.93</v>
      </c>
      <c r="J31" s="61">
        <v>2522</v>
      </c>
      <c r="K31" s="112">
        <v>561.57000000000005</v>
      </c>
      <c r="L31" s="61">
        <v>145</v>
      </c>
      <c r="M31" s="112">
        <v>44.21</v>
      </c>
      <c r="N31" s="61">
        <v>790</v>
      </c>
      <c r="O31" s="112">
        <v>247.02</v>
      </c>
      <c r="P31" s="61">
        <v>120</v>
      </c>
      <c r="Q31" s="112">
        <v>46.76</v>
      </c>
      <c r="R31" s="61">
        <f t="shared" si="1"/>
        <v>9913</v>
      </c>
      <c r="S31" s="112">
        <f t="shared" si="1"/>
        <v>1940.49</v>
      </c>
    </row>
    <row r="32" spans="1:19" ht="15.75" thickTop="1" x14ac:dyDescent="0.25">
      <c r="A32" s="371"/>
      <c r="B32" s="273"/>
      <c r="C32" s="374"/>
      <c r="D32" s="267"/>
      <c r="E32" s="381"/>
      <c r="F32" s="276"/>
      <c r="G32" s="79" t="s">
        <v>191</v>
      </c>
      <c r="H32" s="113">
        <v>13277</v>
      </c>
      <c r="I32" s="114">
        <v>9351.89</v>
      </c>
      <c r="J32" s="113">
        <v>5558</v>
      </c>
      <c r="K32" s="114">
        <v>7315.06</v>
      </c>
      <c r="L32" s="113">
        <v>249</v>
      </c>
      <c r="M32" s="114">
        <v>373.26</v>
      </c>
      <c r="N32" s="113">
        <v>1100</v>
      </c>
      <c r="O32" s="114">
        <v>2064.4</v>
      </c>
      <c r="P32" s="113">
        <v>388</v>
      </c>
      <c r="Q32" s="114">
        <v>237.86</v>
      </c>
      <c r="R32" s="113">
        <f t="shared" si="1"/>
        <v>20572</v>
      </c>
      <c r="S32" s="114">
        <f>SUM(S20:S31)</f>
        <v>19342.469999999998</v>
      </c>
    </row>
    <row r="33" spans="1:19" ht="15" customHeight="1" x14ac:dyDescent="0.25">
      <c r="A33" s="371" t="s">
        <v>99</v>
      </c>
      <c r="B33" s="273"/>
      <c r="C33" s="374" t="s">
        <v>177</v>
      </c>
      <c r="D33" s="267"/>
      <c r="E33" s="379" t="s">
        <v>190</v>
      </c>
      <c r="F33" s="276"/>
      <c r="G33" s="111" t="s">
        <v>189</v>
      </c>
      <c r="H33" s="61">
        <v>1</v>
      </c>
      <c r="I33" s="112">
        <v>0.33</v>
      </c>
      <c r="J33" s="61">
        <v>0</v>
      </c>
      <c r="K33" s="112">
        <v>0</v>
      </c>
      <c r="L33" s="61">
        <v>0</v>
      </c>
      <c r="M33" s="112">
        <v>0</v>
      </c>
      <c r="N33" s="61">
        <v>1</v>
      </c>
      <c r="O33" s="112">
        <v>5.8</v>
      </c>
      <c r="P33" s="61">
        <v>76</v>
      </c>
      <c r="Q33" s="112">
        <v>364.63</v>
      </c>
      <c r="R33" s="61">
        <f t="shared" si="1"/>
        <v>78</v>
      </c>
      <c r="S33" s="112">
        <f t="shared" si="1"/>
        <v>370.76</v>
      </c>
    </row>
    <row r="34" spans="1:19" ht="15" customHeight="1" x14ac:dyDescent="0.25">
      <c r="A34" s="371"/>
      <c r="B34" s="273"/>
      <c r="C34" s="374"/>
      <c r="D34" s="267"/>
      <c r="E34" s="374"/>
      <c r="F34" s="276"/>
      <c r="G34" s="111" t="s">
        <v>493</v>
      </c>
      <c r="H34" s="61">
        <v>0</v>
      </c>
      <c r="I34" s="112">
        <v>0</v>
      </c>
      <c r="J34" s="61">
        <v>0</v>
      </c>
      <c r="K34" s="112">
        <v>0</v>
      </c>
      <c r="L34" s="61">
        <v>0</v>
      </c>
      <c r="M34" s="112">
        <v>0</v>
      </c>
      <c r="N34" s="61">
        <v>0</v>
      </c>
      <c r="O34" s="112">
        <v>0</v>
      </c>
      <c r="P34" s="61">
        <v>0</v>
      </c>
      <c r="Q34" s="112">
        <v>0</v>
      </c>
      <c r="R34" s="61">
        <f t="shared" si="1"/>
        <v>0</v>
      </c>
      <c r="S34" s="112">
        <f t="shared" si="1"/>
        <v>0</v>
      </c>
    </row>
    <row r="35" spans="1:19" x14ac:dyDescent="0.25">
      <c r="A35" s="371"/>
      <c r="B35" s="273"/>
      <c r="C35" s="374"/>
      <c r="D35" s="267"/>
      <c r="E35" s="374"/>
      <c r="F35" s="276"/>
      <c r="G35" s="111" t="s">
        <v>188</v>
      </c>
      <c r="H35" s="61">
        <v>0</v>
      </c>
      <c r="I35" s="112">
        <v>0</v>
      </c>
      <c r="J35" s="61">
        <v>0</v>
      </c>
      <c r="K35" s="112">
        <v>0</v>
      </c>
      <c r="L35" s="61">
        <v>0</v>
      </c>
      <c r="M35" s="112">
        <v>0</v>
      </c>
      <c r="N35" s="61">
        <v>0</v>
      </c>
      <c r="O35" s="112">
        <v>0</v>
      </c>
      <c r="P35" s="61">
        <v>0</v>
      </c>
      <c r="Q35" s="112">
        <v>0</v>
      </c>
      <c r="R35" s="61">
        <f t="shared" si="1"/>
        <v>0</v>
      </c>
      <c r="S35" s="112">
        <f t="shared" si="1"/>
        <v>0</v>
      </c>
    </row>
    <row r="36" spans="1:19" x14ac:dyDescent="0.25">
      <c r="A36" s="371"/>
      <c r="B36" s="273"/>
      <c r="C36" s="374"/>
      <c r="D36" s="267"/>
      <c r="E36" s="374"/>
      <c r="F36" s="276"/>
      <c r="G36" s="111" t="s">
        <v>187</v>
      </c>
      <c r="H36" s="61">
        <v>0</v>
      </c>
      <c r="I36" s="112">
        <v>0</v>
      </c>
      <c r="J36" s="61">
        <v>1</v>
      </c>
      <c r="K36" s="112">
        <v>0.1</v>
      </c>
      <c r="L36" s="61">
        <v>0</v>
      </c>
      <c r="M36" s="112">
        <v>0</v>
      </c>
      <c r="N36" s="61">
        <v>0</v>
      </c>
      <c r="O36" s="112">
        <v>0</v>
      </c>
      <c r="P36" s="61">
        <v>0</v>
      </c>
      <c r="Q36" s="112">
        <v>0</v>
      </c>
      <c r="R36" s="61">
        <f t="shared" si="1"/>
        <v>1</v>
      </c>
      <c r="S36" s="112">
        <f t="shared" si="1"/>
        <v>0.1</v>
      </c>
    </row>
    <row r="37" spans="1:19" x14ac:dyDescent="0.25">
      <c r="A37" s="371"/>
      <c r="B37" s="273"/>
      <c r="C37" s="374"/>
      <c r="D37" s="267"/>
      <c r="E37" s="374"/>
      <c r="F37" s="276"/>
      <c r="G37" s="111" t="s">
        <v>186</v>
      </c>
      <c r="H37" s="61">
        <v>58</v>
      </c>
      <c r="I37" s="112">
        <v>21.14</v>
      </c>
      <c r="J37" s="61">
        <v>27</v>
      </c>
      <c r="K37" s="112">
        <v>25.66</v>
      </c>
      <c r="L37" s="61">
        <v>1</v>
      </c>
      <c r="M37" s="112">
        <v>0.08</v>
      </c>
      <c r="N37" s="61">
        <v>8</v>
      </c>
      <c r="O37" s="112">
        <v>14.38</v>
      </c>
      <c r="P37" s="61">
        <v>15</v>
      </c>
      <c r="Q37" s="112">
        <v>72.680000000000007</v>
      </c>
      <c r="R37" s="61">
        <f t="shared" si="1"/>
        <v>109</v>
      </c>
      <c r="S37" s="112">
        <f t="shared" si="1"/>
        <v>133.94</v>
      </c>
    </row>
    <row r="38" spans="1:19" x14ac:dyDescent="0.25">
      <c r="A38" s="371"/>
      <c r="B38" s="273"/>
      <c r="C38" s="374"/>
      <c r="D38" s="267"/>
      <c r="E38" s="374"/>
      <c r="F38" s="276"/>
      <c r="G38" s="111" t="s">
        <v>185</v>
      </c>
      <c r="H38" s="61">
        <v>4</v>
      </c>
      <c r="I38" s="112">
        <v>6.25</v>
      </c>
      <c r="J38" s="61">
        <v>17</v>
      </c>
      <c r="K38" s="112">
        <v>62.38</v>
      </c>
      <c r="L38" s="61">
        <v>3</v>
      </c>
      <c r="M38" s="112">
        <v>6.33</v>
      </c>
      <c r="N38" s="61">
        <v>85</v>
      </c>
      <c r="O38" s="112">
        <v>360.73</v>
      </c>
      <c r="P38" s="61">
        <v>7</v>
      </c>
      <c r="Q38" s="112">
        <v>17.75</v>
      </c>
      <c r="R38" s="61">
        <f t="shared" si="1"/>
        <v>116</v>
      </c>
      <c r="S38" s="112">
        <f t="shared" si="1"/>
        <v>453.44</v>
      </c>
    </row>
    <row r="39" spans="1:19" x14ac:dyDescent="0.25">
      <c r="A39" s="371"/>
      <c r="B39" s="273"/>
      <c r="C39" s="374"/>
      <c r="D39" s="267"/>
      <c r="E39" s="374"/>
      <c r="F39" s="276"/>
      <c r="G39" s="111" t="s">
        <v>556</v>
      </c>
      <c r="H39" s="61">
        <v>0</v>
      </c>
      <c r="I39" s="112">
        <v>0</v>
      </c>
      <c r="J39" s="61">
        <v>0</v>
      </c>
      <c r="K39" s="112">
        <v>0</v>
      </c>
      <c r="L39" s="61">
        <v>0</v>
      </c>
      <c r="M39" s="112">
        <v>0</v>
      </c>
      <c r="N39" s="61">
        <v>0</v>
      </c>
      <c r="O39" s="112">
        <v>0</v>
      </c>
      <c r="P39" s="61">
        <v>0</v>
      </c>
      <c r="Q39" s="112">
        <v>0</v>
      </c>
      <c r="R39" s="61">
        <f t="shared" si="1"/>
        <v>0</v>
      </c>
      <c r="S39" s="112">
        <f t="shared" si="1"/>
        <v>0</v>
      </c>
    </row>
    <row r="40" spans="1:19" x14ac:dyDescent="0.25">
      <c r="A40" s="371"/>
      <c r="B40" s="273"/>
      <c r="C40" s="374"/>
      <c r="D40" s="267"/>
      <c r="E40" s="374"/>
      <c r="F40" s="276"/>
      <c r="G40" s="111" t="s">
        <v>184</v>
      </c>
      <c r="H40" s="61">
        <v>343</v>
      </c>
      <c r="I40" s="112">
        <v>892.66</v>
      </c>
      <c r="J40" s="61">
        <v>44</v>
      </c>
      <c r="K40" s="112">
        <v>35.03</v>
      </c>
      <c r="L40" s="61">
        <v>2</v>
      </c>
      <c r="M40" s="112">
        <v>5.59</v>
      </c>
      <c r="N40" s="61">
        <v>3</v>
      </c>
      <c r="O40" s="112">
        <v>3.08</v>
      </c>
      <c r="P40" s="61">
        <v>0</v>
      </c>
      <c r="Q40" s="112">
        <v>0</v>
      </c>
      <c r="R40" s="61">
        <f t="shared" si="1"/>
        <v>392</v>
      </c>
      <c r="S40" s="112">
        <f t="shared" si="1"/>
        <v>936.36</v>
      </c>
    </row>
    <row r="41" spans="1:19" x14ac:dyDescent="0.25">
      <c r="A41" s="371"/>
      <c r="B41" s="273"/>
      <c r="C41" s="374"/>
      <c r="D41" s="267"/>
      <c r="E41" s="374"/>
      <c r="F41" s="276"/>
      <c r="G41" s="111" t="s">
        <v>557</v>
      </c>
      <c r="H41" s="61">
        <v>0</v>
      </c>
      <c r="I41" s="112">
        <v>0</v>
      </c>
      <c r="J41" s="61">
        <v>0</v>
      </c>
      <c r="K41" s="112">
        <v>0</v>
      </c>
      <c r="L41" s="61">
        <v>0</v>
      </c>
      <c r="M41" s="112">
        <v>0</v>
      </c>
      <c r="N41" s="61">
        <v>0</v>
      </c>
      <c r="O41" s="112">
        <v>0</v>
      </c>
      <c r="P41" s="61">
        <v>0</v>
      </c>
      <c r="Q41" s="112">
        <v>0</v>
      </c>
      <c r="R41" s="61">
        <f t="shared" si="1"/>
        <v>0</v>
      </c>
      <c r="S41" s="112">
        <f t="shared" si="1"/>
        <v>0</v>
      </c>
    </row>
    <row r="42" spans="1:19" x14ac:dyDescent="0.25">
      <c r="A42" s="371"/>
      <c r="B42" s="273"/>
      <c r="C42" s="374"/>
      <c r="D42" s="267"/>
      <c r="E42" s="374"/>
      <c r="F42" s="276"/>
      <c r="G42" s="111" t="s">
        <v>432</v>
      </c>
      <c r="H42" s="61">
        <v>6</v>
      </c>
      <c r="I42" s="112">
        <v>7.73</v>
      </c>
      <c r="J42" s="61">
        <v>3</v>
      </c>
      <c r="K42" s="112">
        <v>1.81</v>
      </c>
      <c r="L42" s="61">
        <v>0</v>
      </c>
      <c r="M42" s="112">
        <v>0</v>
      </c>
      <c r="N42" s="61">
        <v>2</v>
      </c>
      <c r="O42" s="112">
        <v>1.01</v>
      </c>
      <c r="P42" s="61">
        <v>0</v>
      </c>
      <c r="Q42" s="112">
        <v>0</v>
      </c>
      <c r="R42" s="61">
        <f t="shared" si="1"/>
        <v>11</v>
      </c>
      <c r="S42" s="112">
        <f t="shared" si="1"/>
        <v>10.55</v>
      </c>
    </row>
    <row r="43" spans="1:19" x14ac:dyDescent="0.25">
      <c r="A43" s="371"/>
      <c r="B43" s="273"/>
      <c r="C43" s="374"/>
      <c r="D43" s="267"/>
      <c r="E43" s="374"/>
      <c r="F43" s="276"/>
      <c r="G43" s="111" t="s">
        <v>433</v>
      </c>
      <c r="H43" s="61">
        <v>0</v>
      </c>
      <c r="I43" s="112">
        <v>0</v>
      </c>
      <c r="J43" s="61">
        <v>0</v>
      </c>
      <c r="K43" s="112">
        <v>0</v>
      </c>
      <c r="L43" s="61">
        <v>0</v>
      </c>
      <c r="M43" s="112">
        <v>0</v>
      </c>
      <c r="N43" s="61">
        <v>0</v>
      </c>
      <c r="O43" s="112">
        <v>0</v>
      </c>
      <c r="P43" s="61">
        <v>0</v>
      </c>
      <c r="Q43" s="112">
        <v>0</v>
      </c>
      <c r="R43" s="61">
        <f t="shared" si="1"/>
        <v>0</v>
      </c>
      <c r="S43" s="112">
        <f t="shared" si="1"/>
        <v>0</v>
      </c>
    </row>
    <row r="44" spans="1:19" x14ac:dyDescent="0.25">
      <c r="A44" s="371"/>
      <c r="B44" s="273"/>
      <c r="C44" s="374"/>
      <c r="D44" s="267"/>
      <c r="E44" s="374"/>
      <c r="F44" s="276"/>
      <c r="G44" s="111" t="s">
        <v>183</v>
      </c>
      <c r="H44" s="61">
        <v>5</v>
      </c>
      <c r="I44" s="112">
        <v>20.72</v>
      </c>
      <c r="J44" s="61">
        <v>15</v>
      </c>
      <c r="K44" s="112">
        <v>22.38</v>
      </c>
      <c r="L44" s="61">
        <v>3</v>
      </c>
      <c r="M44" s="112">
        <v>24.46</v>
      </c>
      <c r="N44" s="61">
        <v>41</v>
      </c>
      <c r="O44" s="112">
        <v>273.7</v>
      </c>
      <c r="P44" s="61">
        <v>13</v>
      </c>
      <c r="Q44" s="112">
        <v>37.340000000000003</v>
      </c>
      <c r="R44" s="61">
        <f t="shared" si="1"/>
        <v>77</v>
      </c>
      <c r="S44" s="112">
        <f t="shared" si="1"/>
        <v>378.6</v>
      </c>
    </row>
    <row r="45" spans="1:19" ht="15.75" thickBot="1" x14ac:dyDescent="0.3">
      <c r="A45" s="371"/>
      <c r="B45" s="273"/>
      <c r="C45" s="374"/>
      <c r="D45" s="267"/>
      <c r="E45" s="374"/>
      <c r="F45" s="276"/>
      <c r="G45" s="111" t="s">
        <v>182</v>
      </c>
      <c r="H45" s="61">
        <v>83</v>
      </c>
      <c r="I45" s="112">
        <v>19.309999999999999</v>
      </c>
      <c r="J45" s="61">
        <v>44</v>
      </c>
      <c r="K45" s="112">
        <v>9.7799999999999994</v>
      </c>
      <c r="L45" s="61">
        <v>0</v>
      </c>
      <c r="M45" s="112">
        <v>0</v>
      </c>
      <c r="N45" s="61">
        <v>16</v>
      </c>
      <c r="O45" s="112">
        <v>6.59</v>
      </c>
      <c r="P45" s="61">
        <v>7</v>
      </c>
      <c r="Q45" s="112">
        <v>2.0099999999999998</v>
      </c>
      <c r="R45" s="61">
        <f t="shared" si="1"/>
        <v>150</v>
      </c>
      <c r="S45" s="112">
        <f t="shared" si="1"/>
        <v>37.689999999999991</v>
      </c>
    </row>
    <row r="46" spans="1:19" ht="15.75" thickTop="1" x14ac:dyDescent="0.25">
      <c r="A46" s="371"/>
      <c r="B46" s="273"/>
      <c r="C46" s="374"/>
      <c r="D46" s="267"/>
      <c r="E46" s="381"/>
      <c r="F46" s="276"/>
      <c r="G46" s="79" t="s">
        <v>181</v>
      </c>
      <c r="H46" s="113">
        <v>494</v>
      </c>
      <c r="I46" s="114">
        <v>968.14</v>
      </c>
      <c r="J46" s="113">
        <v>147</v>
      </c>
      <c r="K46" s="114">
        <v>157.13999999999999</v>
      </c>
      <c r="L46" s="113">
        <v>9</v>
      </c>
      <c r="M46" s="114">
        <v>36.46</v>
      </c>
      <c r="N46" s="113">
        <v>148</v>
      </c>
      <c r="O46" s="114">
        <v>665.29</v>
      </c>
      <c r="P46" s="113">
        <v>104</v>
      </c>
      <c r="Q46" s="114">
        <v>494.41</v>
      </c>
      <c r="R46" s="113">
        <f t="shared" si="1"/>
        <v>902</v>
      </c>
      <c r="S46" s="114">
        <f>SUM(S33:S45)</f>
        <v>2321.44</v>
      </c>
    </row>
    <row r="47" spans="1:19" ht="15" customHeight="1" thickBot="1" x14ac:dyDescent="0.3">
      <c r="A47" s="371"/>
      <c r="B47" s="273"/>
      <c r="C47" s="374"/>
      <c r="D47" s="267"/>
      <c r="E47" s="379" t="s">
        <v>180</v>
      </c>
      <c r="F47" s="276"/>
      <c r="G47" s="111" t="s">
        <v>179</v>
      </c>
      <c r="H47" s="61">
        <v>17314</v>
      </c>
      <c r="I47" s="112">
        <v>6010.47</v>
      </c>
      <c r="J47" s="61">
        <v>7108</v>
      </c>
      <c r="K47" s="112">
        <v>2509.5100000000002</v>
      </c>
      <c r="L47" s="61">
        <v>567</v>
      </c>
      <c r="M47" s="112">
        <v>988.24</v>
      </c>
      <c r="N47" s="61">
        <v>1538</v>
      </c>
      <c r="O47" s="112">
        <v>1441.84</v>
      </c>
      <c r="P47" s="61">
        <v>2375</v>
      </c>
      <c r="Q47" s="112">
        <v>6135.52</v>
      </c>
      <c r="R47" s="61">
        <f t="shared" si="1"/>
        <v>28902</v>
      </c>
      <c r="S47" s="112">
        <f>+I47+K47+M47+O47+Q47</f>
        <v>17085.580000000002</v>
      </c>
    </row>
    <row r="48" spans="1:19" ht="15.75" thickTop="1" x14ac:dyDescent="0.25">
      <c r="A48" s="371"/>
      <c r="B48" s="273"/>
      <c r="C48" s="374"/>
      <c r="D48" s="267"/>
      <c r="E48" s="374"/>
      <c r="F48" s="276"/>
      <c r="G48" s="79" t="s">
        <v>178</v>
      </c>
      <c r="H48" s="113">
        <v>17314</v>
      </c>
      <c r="I48" s="114">
        <v>6010.47</v>
      </c>
      <c r="J48" s="113">
        <v>7108</v>
      </c>
      <c r="K48" s="114">
        <v>2509.5100000000002</v>
      </c>
      <c r="L48" s="113">
        <v>567</v>
      </c>
      <c r="M48" s="114">
        <v>988.24</v>
      </c>
      <c r="N48" s="113">
        <v>1538</v>
      </c>
      <c r="O48" s="114">
        <v>1441.84</v>
      </c>
      <c r="P48" s="113">
        <v>2375</v>
      </c>
      <c r="Q48" s="114">
        <v>6135.52</v>
      </c>
      <c r="R48" s="113">
        <f t="shared" si="1"/>
        <v>28902</v>
      </c>
      <c r="S48" s="114">
        <f>SUM(S47)</f>
        <v>17085.580000000002</v>
      </c>
    </row>
    <row r="49" spans="1:19" ht="15.75" customHeight="1" thickBot="1" x14ac:dyDescent="0.3">
      <c r="A49" s="371"/>
      <c r="B49" s="273"/>
      <c r="C49" s="374"/>
      <c r="D49" s="267"/>
      <c r="E49" s="379" t="s">
        <v>176</v>
      </c>
      <c r="F49" s="276"/>
      <c r="G49" s="111" t="s">
        <v>175</v>
      </c>
      <c r="H49" s="61">
        <v>35948</v>
      </c>
      <c r="I49" s="112">
        <v>69310.789999999994</v>
      </c>
      <c r="J49" s="61">
        <v>18818</v>
      </c>
      <c r="K49" s="112">
        <v>33066.67</v>
      </c>
      <c r="L49" s="61">
        <v>1601</v>
      </c>
      <c r="M49" s="112">
        <v>4775.2299999999996</v>
      </c>
      <c r="N49" s="61">
        <v>13724</v>
      </c>
      <c r="O49" s="112">
        <v>163012.9</v>
      </c>
      <c r="P49" s="61">
        <v>1693</v>
      </c>
      <c r="Q49" s="112">
        <v>1133.5999999999999</v>
      </c>
      <c r="R49" s="61">
        <f t="shared" si="1"/>
        <v>71784</v>
      </c>
      <c r="S49" s="112">
        <f>+I49+K49+M49+O49+Q49</f>
        <v>271299.18999999994</v>
      </c>
    </row>
    <row r="50" spans="1:19" ht="15.75" thickTop="1" x14ac:dyDescent="0.25">
      <c r="A50" s="371"/>
      <c r="B50" s="273"/>
      <c r="C50" s="374"/>
      <c r="D50" s="267"/>
      <c r="E50" s="381"/>
      <c r="F50" s="276"/>
      <c r="G50" s="79" t="s">
        <v>174</v>
      </c>
      <c r="H50" s="113">
        <v>35948</v>
      </c>
      <c r="I50" s="114">
        <v>69310.789999999994</v>
      </c>
      <c r="J50" s="113">
        <v>18818</v>
      </c>
      <c r="K50" s="114">
        <v>33066.67</v>
      </c>
      <c r="L50" s="113">
        <v>1601</v>
      </c>
      <c r="M50" s="114">
        <v>4775.2299999999996</v>
      </c>
      <c r="N50" s="113">
        <v>13724</v>
      </c>
      <c r="O50" s="114">
        <v>163012.9</v>
      </c>
      <c r="P50" s="113">
        <v>1693</v>
      </c>
      <c r="Q50" s="114">
        <v>1133.5999999999999</v>
      </c>
      <c r="R50" s="113">
        <f t="shared" si="1"/>
        <v>71784</v>
      </c>
      <c r="S50" s="114">
        <f>SUM(S49)</f>
        <v>271299.18999999994</v>
      </c>
    </row>
    <row r="51" spans="1:19" ht="15" customHeight="1" x14ac:dyDescent="0.25">
      <c r="A51" s="371"/>
      <c r="B51" s="273"/>
      <c r="C51" s="374"/>
      <c r="D51" s="267"/>
      <c r="E51" s="379" t="s">
        <v>173</v>
      </c>
      <c r="F51" s="276"/>
      <c r="G51" s="111" t="s">
        <v>172</v>
      </c>
      <c r="H51" s="61">
        <v>39</v>
      </c>
      <c r="I51" s="112">
        <v>25.18</v>
      </c>
      <c r="J51" s="61">
        <v>27</v>
      </c>
      <c r="K51" s="112">
        <v>29.95</v>
      </c>
      <c r="L51" s="61">
        <v>7</v>
      </c>
      <c r="M51" s="112">
        <v>7.51</v>
      </c>
      <c r="N51" s="61">
        <v>3</v>
      </c>
      <c r="O51" s="112">
        <v>0.22</v>
      </c>
      <c r="P51" s="61">
        <v>1</v>
      </c>
      <c r="Q51" s="112">
        <v>4.72</v>
      </c>
      <c r="R51" s="61">
        <f t="shared" si="1"/>
        <v>77</v>
      </c>
      <c r="S51" s="112">
        <f t="shared" si="1"/>
        <v>67.58</v>
      </c>
    </row>
    <row r="52" spans="1:19" x14ac:dyDescent="0.25">
      <c r="A52" s="371"/>
      <c r="B52" s="273"/>
      <c r="C52" s="374"/>
      <c r="D52" s="267"/>
      <c r="E52" s="374"/>
      <c r="F52" s="276"/>
      <c r="G52" s="111" t="s">
        <v>171</v>
      </c>
      <c r="H52" s="61">
        <v>116</v>
      </c>
      <c r="I52" s="112">
        <v>79.53</v>
      </c>
      <c r="J52" s="61">
        <v>48</v>
      </c>
      <c r="K52" s="112">
        <v>26.18</v>
      </c>
      <c r="L52" s="61">
        <v>7</v>
      </c>
      <c r="M52" s="112">
        <v>11.97</v>
      </c>
      <c r="N52" s="61">
        <v>28</v>
      </c>
      <c r="O52" s="112">
        <v>259.95</v>
      </c>
      <c r="P52" s="61">
        <v>19</v>
      </c>
      <c r="Q52" s="112">
        <v>65.89</v>
      </c>
      <c r="R52" s="61">
        <f t="shared" si="1"/>
        <v>218</v>
      </c>
      <c r="S52" s="112">
        <f t="shared" si="1"/>
        <v>443.52</v>
      </c>
    </row>
    <row r="53" spans="1:19" x14ac:dyDescent="0.25">
      <c r="A53" s="371"/>
      <c r="B53" s="273"/>
      <c r="C53" s="374"/>
      <c r="D53" s="267"/>
      <c r="E53" s="374"/>
      <c r="F53" s="276"/>
      <c r="G53" s="111" t="s">
        <v>170</v>
      </c>
      <c r="H53" s="61">
        <v>41</v>
      </c>
      <c r="I53" s="112">
        <v>41.94</v>
      </c>
      <c r="J53" s="61">
        <v>47</v>
      </c>
      <c r="K53" s="112">
        <v>20</v>
      </c>
      <c r="L53" s="61">
        <v>1</v>
      </c>
      <c r="M53" s="112">
        <v>0.05</v>
      </c>
      <c r="N53" s="61">
        <v>0</v>
      </c>
      <c r="O53" s="112">
        <v>0</v>
      </c>
      <c r="P53" s="61">
        <v>1</v>
      </c>
      <c r="Q53" s="112">
        <v>2.19</v>
      </c>
      <c r="R53" s="61">
        <f t="shared" si="1"/>
        <v>90</v>
      </c>
      <c r="S53" s="112">
        <f t="shared" si="1"/>
        <v>64.179999999999993</v>
      </c>
    </row>
    <row r="54" spans="1:19" x14ac:dyDescent="0.25">
      <c r="A54" s="371"/>
      <c r="B54" s="273"/>
      <c r="C54" s="374"/>
      <c r="D54" s="267"/>
      <c r="E54" s="374"/>
      <c r="F54" s="276"/>
      <c r="G54" s="111" t="s">
        <v>169</v>
      </c>
      <c r="H54" s="61">
        <v>9</v>
      </c>
      <c r="I54" s="112">
        <v>7.84</v>
      </c>
      <c r="J54" s="61">
        <v>120</v>
      </c>
      <c r="K54" s="112">
        <v>328.99</v>
      </c>
      <c r="L54" s="61">
        <v>3</v>
      </c>
      <c r="M54" s="112">
        <v>6.27</v>
      </c>
      <c r="N54" s="61">
        <v>39</v>
      </c>
      <c r="O54" s="112">
        <v>298.44</v>
      </c>
      <c r="P54" s="61">
        <v>272</v>
      </c>
      <c r="Q54" s="112">
        <v>1237.21</v>
      </c>
      <c r="R54" s="61">
        <f t="shared" si="1"/>
        <v>443</v>
      </c>
      <c r="S54" s="112">
        <f t="shared" si="1"/>
        <v>1878.75</v>
      </c>
    </row>
    <row r="55" spans="1:19" x14ac:dyDescent="0.25">
      <c r="A55" s="371"/>
      <c r="B55" s="273"/>
      <c r="C55" s="374"/>
      <c r="D55" s="267"/>
      <c r="E55" s="374"/>
      <c r="F55" s="276"/>
      <c r="G55" s="111" t="s">
        <v>168</v>
      </c>
      <c r="H55" s="61">
        <v>520</v>
      </c>
      <c r="I55" s="112">
        <v>720.14</v>
      </c>
      <c r="J55" s="61">
        <v>414</v>
      </c>
      <c r="K55" s="112">
        <v>561.79</v>
      </c>
      <c r="L55" s="61">
        <v>16</v>
      </c>
      <c r="M55" s="112">
        <v>36.450000000000003</v>
      </c>
      <c r="N55" s="61">
        <v>38</v>
      </c>
      <c r="O55" s="112">
        <v>93.08</v>
      </c>
      <c r="P55" s="61">
        <v>2</v>
      </c>
      <c r="Q55" s="112">
        <v>3.45</v>
      </c>
      <c r="R55" s="61">
        <f t="shared" ref="R55:S89" si="2">+H55+J55+L55+N55+P55</f>
        <v>990</v>
      </c>
      <c r="S55" s="112">
        <f t="shared" si="2"/>
        <v>1414.9099999999999</v>
      </c>
    </row>
    <row r="56" spans="1:19" x14ac:dyDescent="0.25">
      <c r="A56" s="371"/>
      <c r="B56" s="273"/>
      <c r="C56" s="374"/>
      <c r="D56" s="267"/>
      <c r="E56" s="374"/>
      <c r="F56" s="276"/>
      <c r="G56" s="111" t="s">
        <v>167</v>
      </c>
      <c r="H56" s="61">
        <v>312</v>
      </c>
      <c r="I56" s="112">
        <v>187.16</v>
      </c>
      <c r="J56" s="61">
        <v>4</v>
      </c>
      <c r="K56" s="112">
        <v>17.37</v>
      </c>
      <c r="L56" s="61">
        <v>0</v>
      </c>
      <c r="M56" s="112">
        <v>0</v>
      </c>
      <c r="N56" s="61">
        <v>4</v>
      </c>
      <c r="O56" s="112">
        <v>9.75</v>
      </c>
      <c r="P56" s="61">
        <v>0</v>
      </c>
      <c r="Q56" s="112">
        <v>0</v>
      </c>
      <c r="R56" s="61">
        <f t="shared" si="2"/>
        <v>320</v>
      </c>
      <c r="S56" s="112">
        <f t="shared" si="2"/>
        <v>214.28</v>
      </c>
    </row>
    <row r="57" spans="1:19" ht="15.75" thickBot="1" x14ac:dyDescent="0.3">
      <c r="A57" s="371"/>
      <c r="B57" s="273"/>
      <c r="C57" s="374"/>
      <c r="D57" s="267"/>
      <c r="E57" s="374"/>
      <c r="F57" s="276"/>
      <c r="G57" s="111" t="s">
        <v>166</v>
      </c>
      <c r="H57" s="61">
        <v>801</v>
      </c>
      <c r="I57" s="112">
        <v>135.96</v>
      </c>
      <c r="J57" s="61">
        <v>308</v>
      </c>
      <c r="K57" s="112">
        <v>64.349999999999994</v>
      </c>
      <c r="L57" s="61">
        <v>88</v>
      </c>
      <c r="M57" s="112">
        <v>32.909999999999997</v>
      </c>
      <c r="N57" s="61">
        <v>344</v>
      </c>
      <c r="O57" s="112">
        <v>118.26</v>
      </c>
      <c r="P57" s="61">
        <v>45</v>
      </c>
      <c r="Q57" s="112">
        <v>21.52</v>
      </c>
      <c r="R57" s="61">
        <f t="shared" si="2"/>
        <v>1586</v>
      </c>
      <c r="S57" s="112">
        <f t="shared" si="2"/>
        <v>373</v>
      </c>
    </row>
    <row r="58" spans="1:19" ht="15.75" thickTop="1" x14ac:dyDescent="0.25">
      <c r="A58" s="371"/>
      <c r="B58" s="273"/>
      <c r="C58" s="374"/>
      <c r="D58" s="267"/>
      <c r="E58" s="381"/>
      <c r="F58" s="276"/>
      <c r="G58" s="79" t="s">
        <v>165</v>
      </c>
      <c r="H58" s="113">
        <v>1717</v>
      </c>
      <c r="I58" s="114">
        <v>1197.75</v>
      </c>
      <c r="J58" s="113">
        <v>884</v>
      </c>
      <c r="K58" s="114">
        <v>1048.6300000000001</v>
      </c>
      <c r="L58" s="113">
        <v>113</v>
      </c>
      <c r="M58" s="114">
        <v>95.16</v>
      </c>
      <c r="N58" s="113">
        <v>446</v>
      </c>
      <c r="O58" s="114">
        <v>779.7</v>
      </c>
      <c r="P58" s="113">
        <v>331</v>
      </c>
      <c r="Q58" s="114">
        <v>1334.98</v>
      </c>
      <c r="R58" s="113">
        <f t="shared" si="2"/>
        <v>3491</v>
      </c>
      <c r="S58" s="114">
        <f>SUM(S51:S57)</f>
        <v>4456.2199999999993</v>
      </c>
    </row>
    <row r="59" spans="1:19" ht="15" customHeight="1" thickBot="1" x14ac:dyDescent="0.3">
      <c r="A59" s="371"/>
      <c r="B59" s="273"/>
      <c r="C59" s="374"/>
      <c r="D59" s="267"/>
      <c r="E59" s="379" t="s">
        <v>164</v>
      </c>
      <c r="F59" s="276"/>
      <c r="G59" s="111" t="s">
        <v>163</v>
      </c>
      <c r="H59" s="61">
        <v>1696</v>
      </c>
      <c r="I59" s="112">
        <v>3215.84</v>
      </c>
      <c r="J59" s="61">
        <v>637</v>
      </c>
      <c r="K59" s="112">
        <v>6033.81</v>
      </c>
      <c r="L59" s="61">
        <v>551</v>
      </c>
      <c r="M59" s="112">
        <v>27892.28</v>
      </c>
      <c r="N59" s="61">
        <v>3741</v>
      </c>
      <c r="O59" s="112">
        <v>148515.20000000001</v>
      </c>
      <c r="P59" s="61">
        <v>758</v>
      </c>
      <c r="Q59" s="112">
        <v>4385.7299999999996</v>
      </c>
      <c r="R59" s="61">
        <f t="shared" si="2"/>
        <v>7383</v>
      </c>
      <c r="S59" s="112">
        <f>+I59+K59+M59+O59+Q59</f>
        <v>190042.86000000002</v>
      </c>
    </row>
    <row r="60" spans="1:19" ht="15.75" thickTop="1" x14ac:dyDescent="0.25">
      <c r="A60" s="371"/>
      <c r="B60" s="273"/>
      <c r="C60" s="374"/>
      <c r="D60" s="267"/>
      <c r="E60" s="381"/>
      <c r="F60" s="276"/>
      <c r="G60" s="79" t="s">
        <v>162</v>
      </c>
      <c r="H60" s="113">
        <v>1696</v>
      </c>
      <c r="I60" s="114">
        <v>3215.84</v>
      </c>
      <c r="J60" s="113">
        <v>637</v>
      </c>
      <c r="K60" s="114">
        <v>6033.81</v>
      </c>
      <c r="L60" s="113">
        <v>551</v>
      </c>
      <c r="M60" s="114">
        <v>27892.28</v>
      </c>
      <c r="N60" s="113">
        <v>3741</v>
      </c>
      <c r="O60" s="114">
        <v>148515.20000000001</v>
      </c>
      <c r="P60" s="113">
        <v>758</v>
      </c>
      <c r="Q60" s="114">
        <v>4385.7299999999996</v>
      </c>
      <c r="R60" s="113">
        <f t="shared" si="2"/>
        <v>7383</v>
      </c>
      <c r="S60" s="114">
        <f>SUM(S59)</f>
        <v>190042.86000000002</v>
      </c>
    </row>
    <row r="61" spans="1:19" ht="15" customHeight="1" x14ac:dyDescent="0.25">
      <c r="A61" s="371"/>
      <c r="B61" s="273"/>
      <c r="C61" s="374"/>
      <c r="D61" s="267"/>
      <c r="E61" s="379" t="s">
        <v>161</v>
      </c>
      <c r="F61" s="276"/>
      <c r="G61" s="111" t="s">
        <v>160</v>
      </c>
      <c r="H61" s="61">
        <v>0</v>
      </c>
      <c r="I61" s="112">
        <v>0</v>
      </c>
      <c r="J61" s="61">
        <v>0</v>
      </c>
      <c r="K61" s="112">
        <v>0</v>
      </c>
      <c r="L61" s="61">
        <v>0</v>
      </c>
      <c r="M61" s="112">
        <v>0</v>
      </c>
      <c r="N61" s="61">
        <v>0</v>
      </c>
      <c r="O61" s="112">
        <v>0</v>
      </c>
      <c r="P61" s="61">
        <v>0</v>
      </c>
      <c r="Q61" s="112">
        <v>0</v>
      </c>
      <c r="R61" s="61">
        <f t="shared" si="2"/>
        <v>0</v>
      </c>
      <c r="S61" s="112">
        <f>+I61+K61+M61+O61+Q61</f>
        <v>0</v>
      </c>
    </row>
    <row r="62" spans="1:19" x14ac:dyDescent="0.25">
      <c r="A62" s="371"/>
      <c r="B62" s="273"/>
      <c r="C62" s="374"/>
      <c r="D62" s="267"/>
      <c r="E62" s="374"/>
      <c r="F62" s="276"/>
      <c r="G62" s="111" t="s">
        <v>159</v>
      </c>
      <c r="H62" s="61">
        <v>10117</v>
      </c>
      <c r="I62" s="112">
        <v>135336.51</v>
      </c>
      <c r="J62" s="61">
        <v>405</v>
      </c>
      <c r="K62" s="112">
        <v>8233.16</v>
      </c>
      <c r="L62" s="61">
        <v>0</v>
      </c>
      <c r="M62" s="112">
        <v>0</v>
      </c>
      <c r="N62" s="61">
        <v>9</v>
      </c>
      <c r="O62" s="112">
        <v>170.16</v>
      </c>
      <c r="P62" s="61">
        <v>0</v>
      </c>
      <c r="Q62" s="112">
        <v>0</v>
      </c>
      <c r="R62" s="61">
        <f t="shared" si="2"/>
        <v>10531</v>
      </c>
      <c r="S62" s="112">
        <f>+I62+K62+M62+O62+Q62</f>
        <v>143739.83000000002</v>
      </c>
    </row>
    <row r="63" spans="1:19" ht="15.75" thickBot="1" x14ac:dyDescent="0.3">
      <c r="A63" s="371"/>
      <c r="B63" s="273"/>
      <c r="C63" s="374"/>
      <c r="D63" s="267"/>
      <c r="E63" s="374"/>
      <c r="F63" s="276"/>
      <c r="G63" s="111" t="s">
        <v>158</v>
      </c>
      <c r="H63" s="61">
        <v>24280</v>
      </c>
      <c r="I63" s="112">
        <v>52493.43</v>
      </c>
      <c r="J63" s="61">
        <v>11304</v>
      </c>
      <c r="K63" s="112">
        <v>106545.31</v>
      </c>
      <c r="L63" s="61">
        <v>723</v>
      </c>
      <c r="M63" s="112">
        <v>28731.68</v>
      </c>
      <c r="N63" s="61">
        <v>8442</v>
      </c>
      <c r="O63" s="112">
        <v>635186.49</v>
      </c>
      <c r="P63" s="61">
        <v>1260</v>
      </c>
      <c r="Q63" s="112">
        <v>7741.99</v>
      </c>
      <c r="R63" s="61">
        <f t="shared" si="2"/>
        <v>46009</v>
      </c>
      <c r="S63" s="112">
        <f>+I63+K63+M63+O63+Q63</f>
        <v>830698.89999999991</v>
      </c>
    </row>
    <row r="64" spans="1:19" ht="15.75" thickTop="1" x14ac:dyDescent="0.25">
      <c r="A64" s="371"/>
      <c r="B64" s="273"/>
      <c r="C64" s="374"/>
      <c r="D64" s="267"/>
      <c r="E64" s="381"/>
      <c r="F64" s="276"/>
      <c r="G64" s="79" t="s">
        <v>157</v>
      </c>
      <c r="H64" s="113">
        <v>27914</v>
      </c>
      <c r="I64" s="114">
        <v>187829.94</v>
      </c>
      <c r="J64" s="113">
        <v>11477</v>
      </c>
      <c r="K64" s="114">
        <v>114778.47</v>
      </c>
      <c r="L64" s="113">
        <v>723</v>
      </c>
      <c r="M64" s="114">
        <v>28731.68</v>
      </c>
      <c r="N64" s="113">
        <v>8446</v>
      </c>
      <c r="O64" s="114">
        <v>635356.65</v>
      </c>
      <c r="P64" s="113">
        <v>1260</v>
      </c>
      <c r="Q64" s="114">
        <v>7741.99</v>
      </c>
      <c r="R64" s="113">
        <f t="shared" si="2"/>
        <v>49820</v>
      </c>
      <c r="S64" s="114">
        <f>SUM(S61:S63)</f>
        <v>974438.73</v>
      </c>
    </row>
    <row r="65" spans="1:19" ht="15.75" thickBot="1" x14ac:dyDescent="0.3">
      <c r="A65" s="371"/>
      <c r="B65" s="273"/>
      <c r="C65" s="374"/>
      <c r="D65" s="267"/>
      <c r="E65" s="379" t="s">
        <v>156</v>
      </c>
      <c r="F65" s="276"/>
      <c r="G65" s="111" t="s">
        <v>155</v>
      </c>
      <c r="H65" s="61">
        <v>38128</v>
      </c>
      <c r="I65" s="112">
        <v>61114.59</v>
      </c>
      <c r="J65" s="61">
        <v>12038</v>
      </c>
      <c r="K65" s="112">
        <v>14391.07</v>
      </c>
      <c r="L65" s="61">
        <v>678</v>
      </c>
      <c r="M65" s="112">
        <v>1375.74</v>
      </c>
      <c r="N65" s="61">
        <v>2453</v>
      </c>
      <c r="O65" s="112">
        <v>23318.58</v>
      </c>
      <c r="P65" s="61">
        <v>678</v>
      </c>
      <c r="Q65" s="112">
        <v>260.60000000000002</v>
      </c>
      <c r="R65" s="61">
        <f t="shared" si="2"/>
        <v>53975</v>
      </c>
      <c r="S65" s="112">
        <f>+I65+K65+M65+O65+Q65</f>
        <v>100460.58000000002</v>
      </c>
    </row>
    <row r="66" spans="1:19" ht="16.5" thickTop="1" thickBot="1" x14ac:dyDescent="0.3">
      <c r="A66" s="371"/>
      <c r="B66" s="273"/>
      <c r="C66" s="374"/>
      <c r="D66" s="267"/>
      <c r="E66" s="374"/>
      <c r="F66" s="276"/>
      <c r="G66" s="79" t="s">
        <v>154</v>
      </c>
      <c r="H66" s="115">
        <v>38128</v>
      </c>
      <c r="I66" s="114">
        <v>61114.59</v>
      </c>
      <c r="J66" s="115">
        <v>12038</v>
      </c>
      <c r="K66" s="114">
        <v>14391.07</v>
      </c>
      <c r="L66" s="115">
        <v>678</v>
      </c>
      <c r="M66" s="114">
        <v>1375.74</v>
      </c>
      <c r="N66" s="115">
        <v>2453</v>
      </c>
      <c r="O66" s="114">
        <v>23318.58</v>
      </c>
      <c r="P66" s="115">
        <v>678</v>
      </c>
      <c r="Q66" s="114">
        <v>260.60000000000002</v>
      </c>
      <c r="R66" s="115">
        <f t="shared" si="2"/>
        <v>53975</v>
      </c>
      <c r="S66" s="114">
        <f>SUM(S65)</f>
        <v>100460.58000000002</v>
      </c>
    </row>
    <row r="67" spans="1:19" ht="15.75" thickTop="1" x14ac:dyDescent="0.25">
      <c r="A67" s="371" t="s">
        <v>99</v>
      </c>
      <c r="B67" s="273"/>
      <c r="C67" s="374" t="s">
        <v>177</v>
      </c>
      <c r="D67" s="267"/>
      <c r="E67" s="379" t="s">
        <v>150</v>
      </c>
      <c r="F67" s="276"/>
      <c r="G67" s="111" t="s">
        <v>153</v>
      </c>
      <c r="H67" s="61">
        <v>0</v>
      </c>
      <c r="I67" s="112">
        <v>0</v>
      </c>
      <c r="J67" s="61">
        <v>0</v>
      </c>
      <c r="K67" s="112">
        <v>0</v>
      </c>
      <c r="L67" s="61">
        <v>0</v>
      </c>
      <c r="M67" s="112">
        <v>0</v>
      </c>
      <c r="N67" s="61">
        <v>0</v>
      </c>
      <c r="O67" s="112">
        <v>0</v>
      </c>
      <c r="P67" s="61">
        <v>0</v>
      </c>
      <c r="Q67" s="112">
        <v>0</v>
      </c>
      <c r="R67" s="61">
        <f t="shared" si="2"/>
        <v>0</v>
      </c>
      <c r="S67" s="112">
        <f t="shared" si="2"/>
        <v>0</v>
      </c>
    </row>
    <row r="68" spans="1:19" x14ac:dyDescent="0.25">
      <c r="A68" s="371"/>
      <c r="B68" s="273"/>
      <c r="C68" s="374"/>
      <c r="D68" s="267"/>
      <c r="E68" s="374"/>
      <c r="F68" s="276"/>
      <c r="G68" s="111" t="s">
        <v>494</v>
      </c>
      <c r="H68" s="61">
        <v>1</v>
      </c>
      <c r="I68" s="112">
        <v>0.34</v>
      </c>
      <c r="J68" s="61">
        <v>0</v>
      </c>
      <c r="K68" s="112">
        <v>0</v>
      </c>
      <c r="L68" s="61">
        <v>0</v>
      </c>
      <c r="M68" s="112">
        <v>0</v>
      </c>
      <c r="N68" s="61">
        <v>0</v>
      </c>
      <c r="O68" s="112">
        <v>0</v>
      </c>
      <c r="P68" s="61">
        <v>0</v>
      </c>
      <c r="Q68" s="112">
        <v>0</v>
      </c>
      <c r="R68" s="61">
        <f t="shared" si="2"/>
        <v>1</v>
      </c>
      <c r="S68" s="112">
        <f t="shared" si="2"/>
        <v>0.34</v>
      </c>
    </row>
    <row r="69" spans="1:19" x14ac:dyDescent="0.25">
      <c r="A69" s="371"/>
      <c r="B69" s="273"/>
      <c r="C69" s="374"/>
      <c r="D69" s="267"/>
      <c r="E69" s="374"/>
      <c r="F69" s="276"/>
      <c r="G69" s="111" t="s">
        <v>152</v>
      </c>
      <c r="H69" s="61">
        <v>3</v>
      </c>
      <c r="I69" s="112">
        <v>10.6</v>
      </c>
      <c r="J69" s="61">
        <v>0</v>
      </c>
      <c r="K69" s="112">
        <v>0</v>
      </c>
      <c r="L69" s="61">
        <v>0</v>
      </c>
      <c r="M69" s="112">
        <v>0</v>
      </c>
      <c r="N69" s="61">
        <v>0</v>
      </c>
      <c r="O69" s="112">
        <v>0</v>
      </c>
      <c r="P69" s="61">
        <v>0</v>
      </c>
      <c r="Q69" s="112">
        <v>0</v>
      </c>
      <c r="R69" s="61">
        <f t="shared" si="2"/>
        <v>3</v>
      </c>
      <c r="S69" s="112">
        <f t="shared" si="2"/>
        <v>10.6</v>
      </c>
    </row>
    <row r="70" spans="1:19" x14ac:dyDescent="0.25">
      <c r="A70" s="371"/>
      <c r="B70" s="273"/>
      <c r="C70" s="374"/>
      <c r="D70" s="267"/>
      <c r="E70" s="374"/>
      <c r="F70" s="276"/>
      <c r="G70" s="111" t="s">
        <v>495</v>
      </c>
      <c r="H70" s="61">
        <v>0</v>
      </c>
      <c r="I70" s="112">
        <v>0</v>
      </c>
      <c r="J70" s="61">
        <v>0</v>
      </c>
      <c r="K70" s="112">
        <v>0</v>
      </c>
      <c r="L70" s="61">
        <v>0</v>
      </c>
      <c r="M70" s="112">
        <v>0</v>
      </c>
      <c r="N70" s="61">
        <v>0</v>
      </c>
      <c r="O70" s="112">
        <v>0</v>
      </c>
      <c r="P70" s="61">
        <v>0</v>
      </c>
      <c r="Q70" s="112">
        <v>0</v>
      </c>
      <c r="R70" s="61">
        <f t="shared" si="2"/>
        <v>0</v>
      </c>
      <c r="S70" s="112">
        <f t="shared" si="2"/>
        <v>0</v>
      </c>
    </row>
    <row r="71" spans="1:19" x14ac:dyDescent="0.25">
      <c r="A71" s="371"/>
      <c r="B71" s="273"/>
      <c r="C71" s="374"/>
      <c r="D71" s="267"/>
      <c r="E71" s="374"/>
      <c r="F71" s="276"/>
      <c r="G71" s="111" t="s">
        <v>434</v>
      </c>
      <c r="H71" s="61">
        <v>0</v>
      </c>
      <c r="I71" s="112">
        <v>0</v>
      </c>
      <c r="J71" s="61">
        <v>0</v>
      </c>
      <c r="K71" s="112">
        <v>0</v>
      </c>
      <c r="L71" s="61">
        <v>0</v>
      </c>
      <c r="M71" s="112">
        <v>0</v>
      </c>
      <c r="N71" s="61">
        <v>0</v>
      </c>
      <c r="O71" s="112">
        <v>0</v>
      </c>
      <c r="P71" s="61">
        <v>0</v>
      </c>
      <c r="Q71" s="112">
        <v>0</v>
      </c>
      <c r="R71" s="61">
        <f t="shared" si="2"/>
        <v>0</v>
      </c>
      <c r="S71" s="112">
        <f t="shared" si="2"/>
        <v>0</v>
      </c>
    </row>
    <row r="72" spans="1:19" x14ac:dyDescent="0.25">
      <c r="A72" s="371"/>
      <c r="B72" s="273"/>
      <c r="C72" s="374"/>
      <c r="D72" s="267"/>
      <c r="E72" s="374"/>
      <c r="F72" s="276"/>
      <c r="G72" s="111" t="s">
        <v>151</v>
      </c>
      <c r="H72" s="61">
        <v>86</v>
      </c>
      <c r="I72" s="112">
        <v>39.53</v>
      </c>
      <c r="J72" s="61">
        <v>34</v>
      </c>
      <c r="K72" s="112">
        <v>38.76</v>
      </c>
      <c r="L72" s="61">
        <v>1</v>
      </c>
      <c r="M72" s="112">
        <v>0.32</v>
      </c>
      <c r="N72" s="61">
        <v>14</v>
      </c>
      <c r="O72" s="112">
        <v>26.65</v>
      </c>
      <c r="P72" s="61">
        <v>3</v>
      </c>
      <c r="Q72" s="112">
        <v>0.27</v>
      </c>
      <c r="R72" s="61">
        <f t="shared" si="2"/>
        <v>138</v>
      </c>
      <c r="S72" s="112">
        <f t="shared" si="2"/>
        <v>105.52999999999999</v>
      </c>
    </row>
    <row r="73" spans="1:19" ht="15.75" thickBot="1" x14ac:dyDescent="0.3">
      <c r="A73" s="371"/>
      <c r="B73" s="273"/>
      <c r="C73" s="374"/>
      <c r="D73" s="267"/>
      <c r="E73" s="374"/>
      <c r="F73" s="276"/>
      <c r="G73" s="111" t="s">
        <v>150</v>
      </c>
      <c r="H73" s="61">
        <v>253</v>
      </c>
      <c r="I73" s="112">
        <v>88.4</v>
      </c>
      <c r="J73" s="61">
        <v>120</v>
      </c>
      <c r="K73" s="112">
        <v>26.08</v>
      </c>
      <c r="L73" s="61">
        <v>11</v>
      </c>
      <c r="M73" s="112">
        <v>8.2899999999999991</v>
      </c>
      <c r="N73" s="61">
        <v>95</v>
      </c>
      <c r="O73" s="112">
        <v>528.37</v>
      </c>
      <c r="P73" s="61">
        <v>14</v>
      </c>
      <c r="Q73" s="112">
        <v>12.69</v>
      </c>
      <c r="R73" s="61">
        <f t="shared" si="2"/>
        <v>493</v>
      </c>
      <c r="S73" s="112">
        <f t="shared" si="2"/>
        <v>663.83</v>
      </c>
    </row>
    <row r="74" spans="1:19" ht="16.5" thickTop="1" thickBot="1" x14ac:dyDescent="0.3">
      <c r="A74" s="371"/>
      <c r="B74" s="273"/>
      <c r="C74" s="374"/>
      <c r="D74" s="267"/>
      <c r="E74" s="376"/>
      <c r="F74" s="276"/>
      <c r="G74" s="79" t="s">
        <v>149</v>
      </c>
      <c r="H74" s="113">
        <v>341</v>
      </c>
      <c r="I74" s="114">
        <v>138.87</v>
      </c>
      <c r="J74" s="113">
        <v>154</v>
      </c>
      <c r="K74" s="114">
        <v>64.84</v>
      </c>
      <c r="L74" s="113">
        <v>11</v>
      </c>
      <c r="M74" s="114">
        <v>8.61</v>
      </c>
      <c r="N74" s="113">
        <v>109</v>
      </c>
      <c r="O74" s="114">
        <v>555.02</v>
      </c>
      <c r="P74" s="113">
        <v>17</v>
      </c>
      <c r="Q74" s="114">
        <v>12.96</v>
      </c>
      <c r="R74" s="113">
        <f t="shared" si="2"/>
        <v>632</v>
      </c>
      <c r="S74" s="114">
        <f>SUM(S67:S73)</f>
        <v>780.30000000000007</v>
      </c>
    </row>
    <row r="75" spans="1:19" ht="16.5" thickTop="1" thickBot="1" x14ac:dyDescent="0.3">
      <c r="A75" s="371"/>
      <c r="B75" s="273"/>
      <c r="C75" s="374"/>
      <c r="D75" s="267"/>
      <c r="E75" s="309"/>
      <c r="F75" s="276"/>
      <c r="G75" s="298" t="s">
        <v>558</v>
      </c>
      <c r="H75" s="113">
        <v>0</v>
      </c>
      <c r="I75" s="114">
        <v>0</v>
      </c>
      <c r="J75" s="113">
        <v>0</v>
      </c>
      <c r="K75" s="114">
        <v>0</v>
      </c>
      <c r="L75" s="113">
        <v>0</v>
      </c>
      <c r="M75" s="114">
        <v>0</v>
      </c>
      <c r="N75" s="113">
        <v>0</v>
      </c>
      <c r="O75" s="114">
        <v>0</v>
      </c>
      <c r="P75" s="113">
        <v>0</v>
      </c>
      <c r="Q75" s="114">
        <v>0</v>
      </c>
      <c r="R75" s="113">
        <f t="shared" si="2"/>
        <v>0</v>
      </c>
      <c r="S75" s="114">
        <f t="shared" si="2"/>
        <v>0</v>
      </c>
    </row>
    <row r="76" spans="1:19" ht="16.5" thickTop="1" thickBot="1" x14ac:dyDescent="0.3">
      <c r="A76" s="371"/>
      <c r="B76" s="273"/>
      <c r="C76" s="374"/>
      <c r="D76" s="267"/>
      <c r="E76" s="309"/>
      <c r="F76" s="276"/>
      <c r="G76" s="298" t="s">
        <v>559</v>
      </c>
      <c r="H76" s="113">
        <v>0</v>
      </c>
      <c r="I76" s="114">
        <v>0</v>
      </c>
      <c r="J76" s="113">
        <v>0</v>
      </c>
      <c r="K76" s="114">
        <v>0</v>
      </c>
      <c r="L76" s="113">
        <v>0</v>
      </c>
      <c r="M76" s="114">
        <v>0</v>
      </c>
      <c r="N76" s="113">
        <v>0</v>
      </c>
      <c r="O76" s="114">
        <v>0</v>
      </c>
      <c r="P76" s="113">
        <v>0</v>
      </c>
      <c r="Q76" s="114">
        <v>0</v>
      </c>
      <c r="R76" s="113">
        <f t="shared" si="2"/>
        <v>0</v>
      </c>
      <c r="S76" s="114">
        <f t="shared" si="2"/>
        <v>0</v>
      </c>
    </row>
    <row r="77" spans="1:19" ht="16.5" thickTop="1" thickBot="1" x14ac:dyDescent="0.3">
      <c r="A77" s="371"/>
      <c r="B77" s="273"/>
      <c r="C77" s="374"/>
      <c r="D77" s="267"/>
      <c r="E77" s="309"/>
      <c r="F77" s="276"/>
      <c r="G77" s="298" t="s">
        <v>643</v>
      </c>
      <c r="H77" s="113">
        <v>0</v>
      </c>
      <c r="I77" s="114">
        <v>0</v>
      </c>
      <c r="J77" s="113">
        <v>0</v>
      </c>
      <c r="K77" s="114">
        <v>0</v>
      </c>
      <c r="L77" s="113">
        <v>0</v>
      </c>
      <c r="M77" s="114">
        <v>0</v>
      </c>
      <c r="N77" s="113">
        <v>0</v>
      </c>
      <c r="O77" s="114">
        <v>0</v>
      </c>
      <c r="P77" s="113">
        <v>0</v>
      </c>
      <c r="Q77" s="114">
        <v>0</v>
      </c>
      <c r="R77" s="113">
        <f t="shared" si="2"/>
        <v>0</v>
      </c>
      <c r="S77" s="114">
        <f t="shared" si="2"/>
        <v>0</v>
      </c>
    </row>
    <row r="78" spans="1:19" ht="16.5" thickTop="1" thickBot="1" x14ac:dyDescent="0.3">
      <c r="A78" s="371"/>
      <c r="B78" s="273"/>
      <c r="C78" s="381"/>
      <c r="D78" s="267"/>
      <c r="E78" s="380" t="s">
        <v>148</v>
      </c>
      <c r="F78" s="380"/>
      <c r="G78" s="380"/>
      <c r="H78" s="116">
        <v>68678</v>
      </c>
      <c r="I78" s="117">
        <v>398474.94</v>
      </c>
      <c r="J78" s="116">
        <v>26832</v>
      </c>
      <c r="K78" s="117">
        <v>185292.15</v>
      </c>
      <c r="L78" s="116">
        <v>2190</v>
      </c>
      <c r="M78" s="117">
        <v>67541.649999999994</v>
      </c>
      <c r="N78" s="116">
        <v>18523</v>
      </c>
      <c r="O78" s="117">
        <v>1008710.58</v>
      </c>
      <c r="P78" s="116">
        <v>3650</v>
      </c>
      <c r="Q78" s="117">
        <v>33432.18</v>
      </c>
      <c r="R78" s="116">
        <f t="shared" si="2"/>
        <v>119873</v>
      </c>
      <c r="S78" s="117">
        <f>+S74+S66+S64+S60+S58+S50+S48+S46+S32+S19+S10+S75+S76+S77</f>
        <v>1693451.5</v>
      </c>
    </row>
    <row r="79" spans="1:19" ht="15" customHeight="1" thickTop="1" x14ac:dyDescent="0.25">
      <c r="A79" s="371"/>
      <c r="B79" s="267"/>
      <c r="C79" s="379" t="s">
        <v>98</v>
      </c>
      <c r="D79" s="267"/>
      <c r="E79" s="373" t="s">
        <v>147</v>
      </c>
      <c r="F79" s="276"/>
      <c r="G79" s="111" t="s">
        <v>24</v>
      </c>
      <c r="H79" s="61">
        <v>0</v>
      </c>
      <c r="I79" s="112">
        <v>0</v>
      </c>
      <c r="J79" s="61">
        <v>0</v>
      </c>
      <c r="K79" s="112">
        <v>0</v>
      </c>
      <c r="L79" s="61">
        <v>24</v>
      </c>
      <c r="M79" s="112">
        <v>1014.68</v>
      </c>
      <c r="N79" s="61">
        <v>235</v>
      </c>
      <c r="O79" s="112">
        <v>7856.92</v>
      </c>
      <c r="P79" s="61">
        <v>1</v>
      </c>
      <c r="Q79" s="112">
        <v>117.3</v>
      </c>
      <c r="R79" s="61">
        <f t="shared" si="2"/>
        <v>260</v>
      </c>
      <c r="S79" s="112">
        <f t="shared" si="2"/>
        <v>8988.9</v>
      </c>
    </row>
    <row r="80" spans="1:19" x14ac:dyDescent="0.25">
      <c r="A80" s="371"/>
      <c r="B80" s="267"/>
      <c r="C80" s="374"/>
      <c r="D80" s="267"/>
      <c r="E80" s="374"/>
      <c r="F80" s="276"/>
      <c r="G80" s="111" t="s">
        <v>146</v>
      </c>
      <c r="H80" s="61">
        <v>8186</v>
      </c>
      <c r="I80" s="112">
        <v>12037.81</v>
      </c>
      <c r="J80" s="61">
        <v>5481</v>
      </c>
      <c r="K80" s="112">
        <v>9152.2800000000007</v>
      </c>
      <c r="L80" s="61">
        <v>160</v>
      </c>
      <c r="M80" s="112">
        <v>713.41</v>
      </c>
      <c r="N80" s="61">
        <v>2395</v>
      </c>
      <c r="O80" s="112">
        <v>36096</v>
      </c>
      <c r="P80" s="61">
        <v>237</v>
      </c>
      <c r="Q80" s="112">
        <v>739.31</v>
      </c>
      <c r="R80" s="61">
        <f t="shared" si="2"/>
        <v>16459</v>
      </c>
      <c r="S80" s="112">
        <f t="shared" si="2"/>
        <v>58738.81</v>
      </c>
    </row>
    <row r="81" spans="1:19" x14ac:dyDescent="0.25">
      <c r="A81" s="371"/>
      <c r="B81" s="267"/>
      <c r="C81" s="374"/>
      <c r="D81" s="267"/>
      <c r="E81" s="374"/>
      <c r="F81" s="276"/>
      <c r="G81" s="111" t="s">
        <v>145</v>
      </c>
      <c r="H81" s="61">
        <v>8180</v>
      </c>
      <c r="I81" s="112">
        <v>8902.27</v>
      </c>
      <c r="J81" s="61">
        <v>2960</v>
      </c>
      <c r="K81" s="112">
        <v>5598.55</v>
      </c>
      <c r="L81" s="61">
        <v>1</v>
      </c>
      <c r="M81" s="112">
        <v>9.93</v>
      </c>
      <c r="N81" s="61">
        <v>19</v>
      </c>
      <c r="O81" s="112">
        <v>107.58</v>
      </c>
      <c r="P81" s="61">
        <v>2</v>
      </c>
      <c r="Q81" s="112">
        <v>13.24</v>
      </c>
      <c r="R81" s="61">
        <f t="shared" si="2"/>
        <v>11162</v>
      </c>
      <c r="S81" s="112">
        <f t="shared" si="2"/>
        <v>14631.57</v>
      </c>
    </row>
    <row r="82" spans="1:19" x14ac:dyDescent="0.25">
      <c r="A82" s="371"/>
      <c r="B82" s="267"/>
      <c r="C82" s="374"/>
      <c r="D82" s="267"/>
      <c r="E82" s="374"/>
      <c r="F82" s="276"/>
      <c r="G82" s="111" t="s">
        <v>144</v>
      </c>
      <c r="H82" s="61">
        <v>260</v>
      </c>
      <c r="I82" s="112">
        <v>178.4</v>
      </c>
      <c r="J82" s="61">
        <v>46</v>
      </c>
      <c r="K82" s="112">
        <v>65.040000000000006</v>
      </c>
      <c r="L82" s="61">
        <v>21</v>
      </c>
      <c r="M82" s="112">
        <v>171.67</v>
      </c>
      <c r="N82" s="61">
        <v>1118</v>
      </c>
      <c r="O82" s="112">
        <v>17725.95</v>
      </c>
      <c r="P82" s="61">
        <v>96</v>
      </c>
      <c r="Q82" s="112">
        <v>275.88</v>
      </c>
      <c r="R82" s="61">
        <f t="shared" si="2"/>
        <v>1541</v>
      </c>
      <c r="S82" s="112">
        <f t="shared" si="2"/>
        <v>18416.940000000002</v>
      </c>
    </row>
    <row r="83" spans="1:19" x14ac:dyDescent="0.25">
      <c r="A83" s="371"/>
      <c r="B83" s="267"/>
      <c r="C83" s="374"/>
      <c r="D83" s="267"/>
      <c r="E83" s="374"/>
      <c r="F83" s="276"/>
      <c r="G83" s="111" t="s">
        <v>143</v>
      </c>
      <c r="H83" s="61">
        <v>21554</v>
      </c>
      <c r="I83" s="112">
        <v>16480.09</v>
      </c>
      <c r="J83" s="61">
        <v>9905</v>
      </c>
      <c r="K83" s="112">
        <v>10578.62</v>
      </c>
      <c r="L83" s="61">
        <v>259</v>
      </c>
      <c r="M83" s="112">
        <v>5252.61</v>
      </c>
      <c r="N83" s="61">
        <v>448</v>
      </c>
      <c r="O83" s="112">
        <v>13845.36</v>
      </c>
      <c r="P83" s="61">
        <v>72</v>
      </c>
      <c r="Q83" s="112">
        <v>33.159999999999997</v>
      </c>
      <c r="R83" s="61">
        <f t="shared" si="2"/>
        <v>32238</v>
      </c>
      <c r="S83" s="112">
        <f t="shared" si="2"/>
        <v>46189.840000000004</v>
      </c>
    </row>
    <row r="84" spans="1:19" x14ac:dyDescent="0.25">
      <c r="A84" s="371"/>
      <c r="B84" s="267"/>
      <c r="C84" s="374"/>
      <c r="D84" s="267"/>
      <c r="E84" s="374"/>
      <c r="F84" s="276"/>
      <c r="G84" s="111" t="s">
        <v>142</v>
      </c>
      <c r="H84" s="61">
        <v>892</v>
      </c>
      <c r="I84" s="112">
        <v>1100.75</v>
      </c>
      <c r="J84" s="61">
        <v>1072</v>
      </c>
      <c r="K84" s="112">
        <v>1897.47</v>
      </c>
      <c r="L84" s="61">
        <v>44</v>
      </c>
      <c r="M84" s="112">
        <v>444.75</v>
      </c>
      <c r="N84" s="61">
        <v>389</v>
      </c>
      <c r="O84" s="112">
        <v>3871.93</v>
      </c>
      <c r="P84" s="61">
        <v>4</v>
      </c>
      <c r="Q84" s="112">
        <v>1.01</v>
      </c>
      <c r="R84" s="61">
        <f t="shared" si="2"/>
        <v>2401</v>
      </c>
      <c r="S84" s="112">
        <f t="shared" si="2"/>
        <v>7315.91</v>
      </c>
    </row>
    <row r="85" spans="1:19" x14ac:dyDescent="0.25">
      <c r="A85" s="371"/>
      <c r="B85" s="267"/>
      <c r="C85" s="374"/>
      <c r="D85" s="267"/>
      <c r="E85" s="374"/>
      <c r="F85" s="276"/>
      <c r="G85" s="111" t="s">
        <v>141</v>
      </c>
      <c r="H85" s="61">
        <v>2543</v>
      </c>
      <c r="I85" s="112">
        <v>2536.4899999999998</v>
      </c>
      <c r="J85" s="61">
        <v>595</v>
      </c>
      <c r="K85" s="112">
        <v>638.96</v>
      </c>
      <c r="L85" s="61">
        <v>60</v>
      </c>
      <c r="M85" s="112">
        <v>371.4</v>
      </c>
      <c r="N85" s="61">
        <v>1032</v>
      </c>
      <c r="O85" s="112">
        <v>18292.43</v>
      </c>
      <c r="P85" s="61">
        <v>116</v>
      </c>
      <c r="Q85" s="112">
        <v>286.08</v>
      </c>
      <c r="R85" s="61">
        <f t="shared" si="2"/>
        <v>4346</v>
      </c>
      <c r="S85" s="112">
        <f t="shared" si="2"/>
        <v>22125.360000000001</v>
      </c>
    </row>
    <row r="86" spans="1:19" x14ac:dyDescent="0.25">
      <c r="A86" s="371"/>
      <c r="B86" s="267"/>
      <c r="C86" s="374"/>
      <c r="D86" s="267"/>
      <c r="E86" s="374"/>
      <c r="F86" s="276"/>
      <c r="G86" s="111" t="s">
        <v>561</v>
      </c>
      <c r="H86" s="61">
        <v>3</v>
      </c>
      <c r="I86" s="112">
        <v>0.59</v>
      </c>
      <c r="J86" s="61">
        <v>0</v>
      </c>
      <c r="K86" s="112">
        <v>0</v>
      </c>
      <c r="L86" s="61">
        <v>0</v>
      </c>
      <c r="M86" s="112">
        <v>0</v>
      </c>
      <c r="N86" s="61">
        <v>0</v>
      </c>
      <c r="O86" s="112">
        <v>0</v>
      </c>
      <c r="P86" s="61">
        <v>0</v>
      </c>
      <c r="Q86" s="112">
        <v>0</v>
      </c>
      <c r="R86" s="61">
        <f t="shared" si="2"/>
        <v>3</v>
      </c>
      <c r="S86" s="112">
        <f t="shared" si="2"/>
        <v>0.59</v>
      </c>
    </row>
    <row r="87" spans="1:19" x14ac:dyDescent="0.25">
      <c r="A87" s="371"/>
      <c r="B87" s="267"/>
      <c r="C87" s="374"/>
      <c r="D87" s="267"/>
      <c r="E87" s="374"/>
      <c r="F87" s="276"/>
      <c r="G87" s="111" t="s">
        <v>140</v>
      </c>
      <c r="H87" s="61">
        <v>226</v>
      </c>
      <c r="I87" s="112">
        <v>383.06</v>
      </c>
      <c r="J87" s="61">
        <v>112</v>
      </c>
      <c r="K87" s="112">
        <v>677.63</v>
      </c>
      <c r="L87" s="61">
        <v>18</v>
      </c>
      <c r="M87" s="112">
        <v>88.03</v>
      </c>
      <c r="N87" s="61">
        <v>806</v>
      </c>
      <c r="O87" s="112">
        <v>14562.6</v>
      </c>
      <c r="P87" s="61">
        <v>18</v>
      </c>
      <c r="Q87" s="112">
        <v>77.58</v>
      </c>
      <c r="R87" s="61">
        <f t="shared" si="2"/>
        <v>1180</v>
      </c>
      <c r="S87" s="112">
        <f t="shared" si="2"/>
        <v>15788.9</v>
      </c>
    </row>
    <row r="88" spans="1:19" ht="15.75" thickBot="1" x14ac:dyDescent="0.3">
      <c r="A88" s="371"/>
      <c r="B88" s="267"/>
      <c r="C88" s="374"/>
      <c r="D88" s="267"/>
      <c r="E88" s="374"/>
      <c r="F88" s="276"/>
      <c r="G88" s="111" t="s">
        <v>139</v>
      </c>
      <c r="H88" s="61">
        <v>802</v>
      </c>
      <c r="I88" s="112">
        <v>616.51</v>
      </c>
      <c r="J88" s="61">
        <v>210</v>
      </c>
      <c r="K88" s="112">
        <v>233</v>
      </c>
      <c r="L88" s="61">
        <v>5</v>
      </c>
      <c r="M88" s="112">
        <v>1.29</v>
      </c>
      <c r="N88" s="61">
        <v>14</v>
      </c>
      <c r="O88" s="112">
        <v>47.25</v>
      </c>
      <c r="P88" s="61">
        <v>127</v>
      </c>
      <c r="Q88" s="112">
        <v>189.36</v>
      </c>
      <c r="R88" s="61">
        <f t="shared" si="2"/>
        <v>1158</v>
      </c>
      <c r="S88" s="112">
        <f t="shared" si="2"/>
        <v>1087.4099999999999</v>
      </c>
    </row>
    <row r="89" spans="1:19" ht="15.75" thickTop="1" x14ac:dyDescent="0.25">
      <c r="A89" s="371"/>
      <c r="B89" s="267"/>
      <c r="C89" s="374"/>
      <c r="D89" s="267"/>
      <c r="E89" s="381"/>
      <c r="F89" s="276"/>
      <c r="G89" s="79" t="s">
        <v>138</v>
      </c>
      <c r="H89" s="113">
        <v>31293</v>
      </c>
      <c r="I89" s="114">
        <v>42235.97</v>
      </c>
      <c r="J89" s="113">
        <v>14535</v>
      </c>
      <c r="K89" s="114">
        <v>28841.55</v>
      </c>
      <c r="L89" s="113">
        <v>446</v>
      </c>
      <c r="M89" s="114">
        <v>8067.77</v>
      </c>
      <c r="N89" s="113">
        <v>4533</v>
      </c>
      <c r="O89" s="114">
        <v>112406.02</v>
      </c>
      <c r="P89" s="113">
        <v>541</v>
      </c>
      <c r="Q89" s="114">
        <v>1732.92</v>
      </c>
      <c r="R89" s="113">
        <f t="shared" si="2"/>
        <v>51348</v>
      </c>
      <c r="S89" s="114">
        <f>SUM(S79:S88)</f>
        <v>193284.23</v>
      </c>
    </row>
    <row r="90" spans="1:19" ht="15.75" thickBot="1" x14ac:dyDescent="0.3">
      <c r="A90" s="371"/>
      <c r="B90" s="267"/>
      <c r="C90" s="374"/>
      <c r="D90" s="267"/>
      <c r="E90" s="379" t="s">
        <v>137</v>
      </c>
      <c r="F90" s="276"/>
      <c r="G90" s="111" t="s">
        <v>136</v>
      </c>
      <c r="H90" s="61">
        <v>137</v>
      </c>
      <c r="I90" s="112">
        <v>69.040000000000006</v>
      </c>
      <c r="J90" s="61">
        <v>46</v>
      </c>
      <c r="K90" s="112">
        <v>16.41</v>
      </c>
      <c r="L90" s="61">
        <v>2</v>
      </c>
      <c r="M90" s="112">
        <v>2.83</v>
      </c>
      <c r="N90" s="61">
        <v>13</v>
      </c>
      <c r="O90" s="112">
        <v>179.96</v>
      </c>
      <c r="P90" s="61">
        <v>4</v>
      </c>
      <c r="Q90" s="112">
        <v>10.11</v>
      </c>
      <c r="R90" s="61">
        <f t="shared" ref="R90:S122" si="3">+H90+J90+L90+N90+P90</f>
        <v>202</v>
      </c>
      <c r="S90" s="112">
        <f>+I90+K90+M90+O90+Q90</f>
        <v>278.35000000000002</v>
      </c>
    </row>
    <row r="91" spans="1:19" ht="15.75" thickTop="1" x14ac:dyDescent="0.25">
      <c r="A91" s="371"/>
      <c r="B91" s="267"/>
      <c r="C91" s="374"/>
      <c r="D91" s="267"/>
      <c r="E91" s="381"/>
      <c r="F91" s="276"/>
      <c r="G91" s="79" t="s">
        <v>135</v>
      </c>
      <c r="H91" s="113">
        <v>137</v>
      </c>
      <c r="I91" s="114">
        <v>69.040000000000006</v>
      </c>
      <c r="J91" s="113">
        <v>46</v>
      </c>
      <c r="K91" s="114">
        <v>16.41</v>
      </c>
      <c r="L91" s="113">
        <v>2</v>
      </c>
      <c r="M91" s="114">
        <v>2.83</v>
      </c>
      <c r="N91" s="113">
        <v>13</v>
      </c>
      <c r="O91" s="114">
        <v>179.96</v>
      </c>
      <c r="P91" s="113">
        <v>4</v>
      </c>
      <c r="Q91" s="114">
        <v>10.11</v>
      </c>
      <c r="R91" s="113">
        <f t="shared" si="3"/>
        <v>202</v>
      </c>
      <c r="S91" s="114">
        <f>SUM(S90)</f>
        <v>278.35000000000002</v>
      </c>
    </row>
    <row r="92" spans="1:19" ht="15" customHeight="1" x14ac:dyDescent="0.25">
      <c r="A92" s="371"/>
      <c r="B92" s="267"/>
      <c r="C92" s="374"/>
      <c r="D92" s="267"/>
      <c r="E92" s="379" t="s">
        <v>134</v>
      </c>
      <c r="F92" s="276"/>
      <c r="G92" s="111" t="s">
        <v>133</v>
      </c>
      <c r="H92" s="61">
        <v>984</v>
      </c>
      <c r="I92" s="112">
        <v>893.12</v>
      </c>
      <c r="J92" s="61">
        <v>508</v>
      </c>
      <c r="K92" s="112">
        <v>1138.46</v>
      </c>
      <c r="L92" s="61">
        <v>96</v>
      </c>
      <c r="M92" s="112">
        <v>945.62</v>
      </c>
      <c r="N92" s="61">
        <v>562</v>
      </c>
      <c r="O92" s="112">
        <v>9340.49</v>
      </c>
      <c r="P92" s="61">
        <v>8</v>
      </c>
      <c r="Q92" s="112">
        <v>43.37</v>
      </c>
      <c r="R92" s="61">
        <f t="shared" si="3"/>
        <v>2158</v>
      </c>
      <c r="S92" s="112">
        <f t="shared" si="3"/>
        <v>12361.06</v>
      </c>
    </row>
    <row r="93" spans="1:19" ht="15" customHeight="1" x14ac:dyDescent="0.25">
      <c r="A93" s="371"/>
      <c r="B93" s="267"/>
      <c r="C93" s="374"/>
      <c r="D93" s="267"/>
      <c r="E93" s="374"/>
      <c r="F93" s="276"/>
      <c r="G93" s="111" t="s">
        <v>496</v>
      </c>
      <c r="H93" s="61">
        <v>1</v>
      </c>
      <c r="I93" s="112">
        <v>0.84</v>
      </c>
      <c r="J93" s="61">
        <v>0</v>
      </c>
      <c r="K93" s="112">
        <v>0</v>
      </c>
      <c r="L93" s="61">
        <v>0</v>
      </c>
      <c r="M93" s="112">
        <v>0</v>
      </c>
      <c r="N93" s="61">
        <v>0</v>
      </c>
      <c r="O93" s="112">
        <v>0</v>
      </c>
      <c r="P93" s="61">
        <v>0</v>
      </c>
      <c r="Q93" s="112">
        <v>0</v>
      </c>
      <c r="R93" s="61">
        <f t="shared" si="3"/>
        <v>1</v>
      </c>
      <c r="S93" s="112">
        <f t="shared" si="3"/>
        <v>0.84</v>
      </c>
    </row>
    <row r="94" spans="1:19" x14ac:dyDescent="0.25">
      <c r="A94" s="371"/>
      <c r="B94" s="267"/>
      <c r="C94" s="374"/>
      <c r="D94" s="267"/>
      <c r="E94" s="374"/>
      <c r="F94" s="276"/>
      <c r="G94" s="111" t="s">
        <v>132</v>
      </c>
      <c r="H94" s="61">
        <v>6253</v>
      </c>
      <c r="I94" s="112">
        <v>8554.19</v>
      </c>
      <c r="J94" s="61">
        <v>3338</v>
      </c>
      <c r="K94" s="112">
        <v>11002.96</v>
      </c>
      <c r="L94" s="61">
        <v>228</v>
      </c>
      <c r="M94" s="112">
        <v>1867.92</v>
      </c>
      <c r="N94" s="61">
        <v>3755</v>
      </c>
      <c r="O94" s="112">
        <v>73235.42</v>
      </c>
      <c r="P94" s="61">
        <v>41</v>
      </c>
      <c r="Q94" s="112">
        <v>411.66</v>
      </c>
      <c r="R94" s="61">
        <f t="shared" si="3"/>
        <v>13615</v>
      </c>
      <c r="S94" s="112">
        <f t="shared" si="3"/>
        <v>95072.15</v>
      </c>
    </row>
    <row r="95" spans="1:19" x14ac:dyDescent="0.25">
      <c r="A95" s="371"/>
      <c r="B95" s="267"/>
      <c r="C95" s="374"/>
      <c r="D95" s="267"/>
      <c r="E95" s="374"/>
      <c r="F95" s="276"/>
      <c r="G95" s="111" t="s">
        <v>497</v>
      </c>
      <c r="H95" s="61">
        <v>0</v>
      </c>
      <c r="I95" s="112">
        <v>0</v>
      </c>
      <c r="J95" s="61">
        <v>1</v>
      </c>
      <c r="K95" s="112">
        <v>0.48</v>
      </c>
      <c r="L95" s="61">
        <v>1</v>
      </c>
      <c r="M95" s="112">
        <v>0.46</v>
      </c>
      <c r="N95" s="61">
        <v>2</v>
      </c>
      <c r="O95" s="112">
        <v>63.99</v>
      </c>
      <c r="P95" s="61">
        <v>7</v>
      </c>
      <c r="Q95" s="112">
        <v>4.41</v>
      </c>
      <c r="R95" s="61">
        <f t="shared" si="3"/>
        <v>11</v>
      </c>
      <c r="S95" s="112">
        <f t="shared" si="3"/>
        <v>69.34</v>
      </c>
    </row>
    <row r="96" spans="1:19" x14ac:dyDescent="0.25">
      <c r="A96" s="371"/>
      <c r="B96" s="267"/>
      <c r="C96" s="374"/>
      <c r="D96" s="267"/>
      <c r="E96" s="374"/>
      <c r="F96" s="276"/>
      <c r="G96" s="111" t="s">
        <v>498</v>
      </c>
      <c r="H96" s="61">
        <v>53</v>
      </c>
      <c r="I96" s="112">
        <v>35.909999999999997</v>
      </c>
      <c r="J96" s="61">
        <v>20</v>
      </c>
      <c r="K96" s="112">
        <v>39.17</v>
      </c>
      <c r="L96" s="61">
        <v>0</v>
      </c>
      <c r="M96" s="112">
        <v>0</v>
      </c>
      <c r="N96" s="61">
        <v>0</v>
      </c>
      <c r="O96" s="112">
        <v>0</v>
      </c>
      <c r="P96" s="61">
        <v>0</v>
      </c>
      <c r="Q96" s="112">
        <v>0</v>
      </c>
      <c r="R96" s="61">
        <f t="shared" si="3"/>
        <v>73</v>
      </c>
      <c r="S96" s="112">
        <f t="shared" si="3"/>
        <v>75.08</v>
      </c>
    </row>
    <row r="97" spans="1:19" x14ac:dyDescent="0.25">
      <c r="A97" s="371"/>
      <c r="B97" s="267"/>
      <c r="C97" s="374"/>
      <c r="D97" s="267"/>
      <c r="E97" s="374"/>
      <c r="F97" s="276"/>
      <c r="G97" s="111" t="s">
        <v>129</v>
      </c>
      <c r="H97" s="61">
        <v>21316</v>
      </c>
      <c r="I97" s="112">
        <v>25557.23</v>
      </c>
      <c r="J97" s="61">
        <v>12411</v>
      </c>
      <c r="K97" s="112">
        <v>61290.12</v>
      </c>
      <c r="L97" s="61">
        <v>1267</v>
      </c>
      <c r="M97" s="112">
        <v>9317.39</v>
      </c>
      <c r="N97" s="61">
        <v>11284</v>
      </c>
      <c r="O97" s="112">
        <v>407614.42</v>
      </c>
      <c r="P97" s="61">
        <v>1347</v>
      </c>
      <c r="Q97" s="112">
        <v>8035.04</v>
      </c>
      <c r="R97" s="61">
        <f t="shared" si="3"/>
        <v>47625</v>
      </c>
      <c r="S97" s="112">
        <f t="shared" si="3"/>
        <v>511814.19999999995</v>
      </c>
    </row>
    <row r="98" spans="1:19" ht="15.75" thickBot="1" x14ac:dyDescent="0.3">
      <c r="A98" s="371"/>
      <c r="B98" s="267"/>
      <c r="C98" s="374"/>
      <c r="D98" s="267"/>
      <c r="E98" s="374"/>
      <c r="F98" s="276"/>
      <c r="G98" s="111" t="s">
        <v>499</v>
      </c>
      <c r="H98" s="61">
        <v>0</v>
      </c>
      <c r="I98" s="112">
        <v>0</v>
      </c>
      <c r="J98" s="61">
        <v>4</v>
      </c>
      <c r="K98" s="112">
        <v>17.43</v>
      </c>
      <c r="L98" s="61">
        <v>1</v>
      </c>
      <c r="M98" s="112">
        <v>0.17</v>
      </c>
      <c r="N98" s="61">
        <v>1</v>
      </c>
      <c r="O98" s="112">
        <v>2.16</v>
      </c>
      <c r="P98" s="61">
        <v>0</v>
      </c>
      <c r="Q98" s="112">
        <v>0</v>
      </c>
      <c r="R98" s="61">
        <f t="shared" si="3"/>
        <v>6</v>
      </c>
      <c r="S98" s="112">
        <f t="shared" si="3"/>
        <v>19.760000000000002</v>
      </c>
    </row>
    <row r="99" spans="1:19" ht="15.75" thickTop="1" x14ac:dyDescent="0.25">
      <c r="A99" s="371"/>
      <c r="B99" s="267"/>
      <c r="C99" s="374"/>
      <c r="D99" s="267"/>
      <c r="E99" s="381"/>
      <c r="F99" s="276"/>
      <c r="G99" s="79" t="s">
        <v>127</v>
      </c>
      <c r="H99" s="113">
        <v>25777</v>
      </c>
      <c r="I99" s="114">
        <v>35041.29</v>
      </c>
      <c r="J99" s="113">
        <v>13865</v>
      </c>
      <c r="K99" s="114">
        <v>73488.62</v>
      </c>
      <c r="L99" s="113">
        <v>1422</v>
      </c>
      <c r="M99" s="114">
        <v>12131.56</v>
      </c>
      <c r="N99" s="113">
        <v>12397</v>
      </c>
      <c r="O99" s="114">
        <v>490256.48</v>
      </c>
      <c r="P99" s="113">
        <v>1366</v>
      </c>
      <c r="Q99" s="114">
        <v>8494.48</v>
      </c>
      <c r="R99" s="113">
        <f t="shared" si="3"/>
        <v>54827</v>
      </c>
      <c r="S99" s="114">
        <f>SUM(S92:S98)</f>
        <v>619412.42999999993</v>
      </c>
    </row>
    <row r="100" spans="1:19" ht="15" customHeight="1" x14ac:dyDescent="0.25">
      <c r="A100" s="371" t="s">
        <v>99</v>
      </c>
      <c r="B100" s="267"/>
      <c r="C100" s="374" t="s">
        <v>98</v>
      </c>
      <c r="D100" s="267"/>
      <c r="E100" s="379" t="s">
        <v>126</v>
      </c>
      <c r="F100" s="276"/>
      <c r="G100" s="111" t="s">
        <v>125</v>
      </c>
      <c r="H100" s="61">
        <v>2550</v>
      </c>
      <c r="I100" s="112">
        <v>1620.79</v>
      </c>
      <c r="J100" s="61">
        <v>684</v>
      </c>
      <c r="K100" s="112">
        <v>139.91</v>
      </c>
      <c r="L100" s="61">
        <v>19</v>
      </c>
      <c r="M100" s="112">
        <v>112.86</v>
      </c>
      <c r="N100" s="61">
        <v>219</v>
      </c>
      <c r="O100" s="112">
        <v>2050.0300000000002</v>
      </c>
      <c r="P100" s="61">
        <v>4</v>
      </c>
      <c r="Q100" s="112">
        <v>1.58</v>
      </c>
      <c r="R100" s="61">
        <f t="shared" si="3"/>
        <v>3476</v>
      </c>
      <c r="S100" s="112">
        <f t="shared" si="3"/>
        <v>3925.17</v>
      </c>
    </row>
    <row r="101" spans="1:19" x14ac:dyDescent="0.25">
      <c r="A101" s="371"/>
      <c r="B101" s="267"/>
      <c r="C101" s="374"/>
      <c r="D101" s="267"/>
      <c r="E101" s="374"/>
      <c r="F101" s="276"/>
      <c r="G101" s="111" t="s">
        <v>124</v>
      </c>
      <c r="H101" s="61">
        <v>1</v>
      </c>
      <c r="I101" s="112">
        <v>0.12</v>
      </c>
      <c r="J101" s="61">
        <v>1</v>
      </c>
      <c r="K101" s="112">
        <v>0.03</v>
      </c>
      <c r="L101" s="61">
        <v>1</v>
      </c>
      <c r="M101" s="112">
        <v>0.05</v>
      </c>
      <c r="N101" s="61">
        <v>2</v>
      </c>
      <c r="O101" s="112">
        <v>0.02</v>
      </c>
      <c r="P101" s="61">
        <v>1</v>
      </c>
      <c r="Q101" s="112">
        <v>0.22</v>
      </c>
      <c r="R101" s="61">
        <f t="shared" si="3"/>
        <v>6</v>
      </c>
      <c r="S101" s="112">
        <f t="shared" si="3"/>
        <v>0.44</v>
      </c>
    </row>
    <row r="102" spans="1:19" x14ac:dyDescent="0.25">
      <c r="A102" s="371"/>
      <c r="B102" s="267"/>
      <c r="C102" s="374"/>
      <c r="D102" s="267"/>
      <c r="E102" s="374"/>
      <c r="F102" s="276"/>
      <c r="G102" s="111" t="s">
        <v>123</v>
      </c>
      <c r="H102" s="61">
        <v>36</v>
      </c>
      <c r="I102" s="112">
        <v>3.61</v>
      </c>
      <c r="J102" s="61">
        <v>33</v>
      </c>
      <c r="K102" s="112">
        <v>10.83</v>
      </c>
      <c r="L102" s="61">
        <v>2</v>
      </c>
      <c r="M102" s="112">
        <v>6.19</v>
      </c>
      <c r="N102" s="61">
        <v>3</v>
      </c>
      <c r="O102" s="112">
        <v>0.74</v>
      </c>
      <c r="P102" s="61">
        <v>1</v>
      </c>
      <c r="Q102" s="112">
        <v>0.01</v>
      </c>
      <c r="R102" s="61">
        <f t="shared" si="3"/>
        <v>75</v>
      </c>
      <c r="S102" s="112">
        <f t="shared" si="3"/>
        <v>21.38</v>
      </c>
    </row>
    <row r="103" spans="1:19" x14ac:dyDescent="0.25">
      <c r="A103" s="371"/>
      <c r="B103" s="267"/>
      <c r="C103" s="374"/>
      <c r="D103" s="267"/>
      <c r="E103" s="374"/>
      <c r="F103" s="276"/>
      <c r="G103" s="111" t="s">
        <v>122</v>
      </c>
      <c r="H103" s="61">
        <v>11</v>
      </c>
      <c r="I103" s="112">
        <v>14.04</v>
      </c>
      <c r="J103" s="61">
        <v>26</v>
      </c>
      <c r="K103" s="112">
        <v>2.35</v>
      </c>
      <c r="L103" s="61">
        <v>2</v>
      </c>
      <c r="M103" s="112">
        <v>6.68</v>
      </c>
      <c r="N103" s="61">
        <v>22</v>
      </c>
      <c r="O103" s="112">
        <v>517.11</v>
      </c>
      <c r="P103" s="61">
        <v>0</v>
      </c>
      <c r="Q103" s="112">
        <v>0</v>
      </c>
      <c r="R103" s="61">
        <f t="shared" si="3"/>
        <v>61</v>
      </c>
      <c r="S103" s="112">
        <f t="shared" si="3"/>
        <v>540.18000000000006</v>
      </c>
    </row>
    <row r="104" spans="1:19" x14ac:dyDescent="0.25">
      <c r="A104" s="371"/>
      <c r="B104" s="267"/>
      <c r="C104" s="374"/>
      <c r="D104" s="267"/>
      <c r="E104" s="374"/>
      <c r="F104" s="276"/>
      <c r="G104" s="111" t="s">
        <v>511</v>
      </c>
      <c r="H104" s="61">
        <v>1</v>
      </c>
      <c r="I104" s="112">
        <v>0.03</v>
      </c>
      <c r="J104" s="61">
        <v>6</v>
      </c>
      <c r="K104" s="112">
        <v>2.39</v>
      </c>
      <c r="L104" s="61">
        <v>0</v>
      </c>
      <c r="M104" s="112">
        <v>0</v>
      </c>
      <c r="N104" s="61">
        <v>2</v>
      </c>
      <c r="O104" s="112">
        <v>14.04</v>
      </c>
      <c r="P104" s="61">
        <v>0</v>
      </c>
      <c r="Q104" s="112">
        <v>0</v>
      </c>
      <c r="R104" s="61">
        <f t="shared" si="3"/>
        <v>9</v>
      </c>
      <c r="S104" s="112">
        <f t="shared" si="3"/>
        <v>16.46</v>
      </c>
    </row>
    <row r="105" spans="1:19" x14ac:dyDescent="0.25">
      <c r="A105" s="371"/>
      <c r="B105" s="267"/>
      <c r="C105" s="374"/>
      <c r="D105" s="267"/>
      <c r="E105" s="374"/>
      <c r="F105" s="276"/>
      <c r="G105" s="111" t="s">
        <v>121</v>
      </c>
      <c r="H105" s="61">
        <v>15596</v>
      </c>
      <c r="I105" s="112">
        <v>2263.91</v>
      </c>
      <c r="J105" s="61">
        <v>5867</v>
      </c>
      <c r="K105" s="112">
        <v>774.23</v>
      </c>
      <c r="L105" s="61">
        <v>41</v>
      </c>
      <c r="M105" s="112">
        <v>179.19</v>
      </c>
      <c r="N105" s="61">
        <v>33</v>
      </c>
      <c r="O105" s="112">
        <v>156.83000000000001</v>
      </c>
      <c r="P105" s="61">
        <v>45</v>
      </c>
      <c r="Q105" s="112">
        <v>7.88</v>
      </c>
      <c r="R105" s="61">
        <f t="shared" si="3"/>
        <v>21582</v>
      </c>
      <c r="S105" s="112">
        <f t="shared" si="3"/>
        <v>3382.04</v>
      </c>
    </row>
    <row r="106" spans="1:19" x14ac:dyDescent="0.25">
      <c r="A106" s="371"/>
      <c r="B106" s="267"/>
      <c r="C106" s="374"/>
      <c r="D106" s="267"/>
      <c r="E106" s="374"/>
      <c r="F106" s="276"/>
      <c r="G106" s="111" t="s">
        <v>120</v>
      </c>
      <c r="H106" s="61">
        <v>21</v>
      </c>
      <c r="I106" s="112">
        <v>8.52</v>
      </c>
      <c r="J106" s="61">
        <v>13</v>
      </c>
      <c r="K106" s="112">
        <v>1.19</v>
      </c>
      <c r="L106" s="61">
        <v>7</v>
      </c>
      <c r="M106" s="112">
        <v>7.82</v>
      </c>
      <c r="N106" s="61">
        <v>49</v>
      </c>
      <c r="O106" s="112">
        <v>507.43</v>
      </c>
      <c r="P106" s="61">
        <v>20</v>
      </c>
      <c r="Q106" s="112">
        <v>28.55</v>
      </c>
      <c r="R106" s="61">
        <f t="shared" si="3"/>
        <v>110</v>
      </c>
      <c r="S106" s="112">
        <f t="shared" si="3"/>
        <v>553.51</v>
      </c>
    </row>
    <row r="107" spans="1:19" x14ac:dyDescent="0.25">
      <c r="A107" s="371"/>
      <c r="B107" s="267"/>
      <c r="C107" s="374"/>
      <c r="D107" s="267"/>
      <c r="E107" s="374"/>
      <c r="F107" s="276"/>
      <c r="G107" s="111" t="s">
        <v>119</v>
      </c>
      <c r="H107" s="61">
        <v>31</v>
      </c>
      <c r="I107" s="112">
        <v>3.95</v>
      </c>
      <c r="J107" s="61">
        <v>2</v>
      </c>
      <c r="K107" s="112">
        <v>0.23</v>
      </c>
      <c r="L107" s="61">
        <v>2</v>
      </c>
      <c r="M107" s="112">
        <v>4.2</v>
      </c>
      <c r="N107" s="61">
        <v>1</v>
      </c>
      <c r="O107" s="112">
        <v>0.25</v>
      </c>
      <c r="P107" s="61">
        <v>0</v>
      </c>
      <c r="Q107" s="112">
        <v>0</v>
      </c>
      <c r="R107" s="61">
        <f t="shared" si="3"/>
        <v>36</v>
      </c>
      <c r="S107" s="112">
        <f t="shared" si="3"/>
        <v>8.6300000000000008</v>
      </c>
    </row>
    <row r="108" spans="1:19" x14ac:dyDescent="0.25">
      <c r="A108" s="371"/>
      <c r="B108" s="267"/>
      <c r="C108" s="374"/>
      <c r="D108" s="267"/>
      <c r="E108" s="374"/>
      <c r="F108" s="276"/>
      <c r="G108" s="111" t="s">
        <v>118</v>
      </c>
      <c r="H108" s="61">
        <v>89</v>
      </c>
      <c r="I108" s="112">
        <v>10.66</v>
      </c>
      <c r="J108" s="61">
        <v>84</v>
      </c>
      <c r="K108" s="112">
        <v>11.89</v>
      </c>
      <c r="L108" s="61">
        <v>1</v>
      </c>
      <c r="M108" s="112">
        <v>0.04</v>
      </c>
      <c r="N108" s="61">
        <v>1</v>
      </c>
      <c r="O108" s="112">
        <v>37.6</v>
      </c>
      <c r="P108" s="61">
        <v>0</v>
      </c>
      <c r="Q108" s="112">
        <v>0</v>
      </c>
      <c r="R108" s="61">
        <f t="shared" si="3"/>
        <v>175</v>
      </c>
      <c r="S108" s="112">
        <f t="shared" si="3"/>
        <v>60.19</v>
      </c>
    </row>
    <row r="109" spans="1:19" x14ac:dyDescent="0.25">
      <c r="A109" s="371"/>
      <c r="B109" s="267"/>
      <c r="C109" s="374"/>
      <c r="D109" s="267"/>
      <c r="E109" s="374"/>
      <c r="F109" s="276"/>
      <c r="G109" s="111" t="s">
        <v>117</v>
      </c>
      <c r="H109" s="61">
        <v>92</v>
      </c>
      <c r="I109" s="112">
        <v>29.05</v>
      </c>
      <c r="J109" s="61">
        <v>70</v>
      </c>
      <c r="K109" s="112">
        <v>3.24</v>
      </c>
      <c r="L109" s="61">
        <v>3</v>
      </c>
      <c r="M109" s="112">
        <v>10.01</v>
      </c>
      <c r="N109" s="61">
        <v>41</v>
      </c>
      <c r="O109" s="112">
        <v>424.68</v>
      </c>
      <c r="P109" s="61">
        <v>0</v>
      </c>
      <c r="Q109" s="112">
        <v>0</v>
      </c>
      <c r="R109" s="61">
        <f t="shared" si="3"/>
        <v>206</v>
      </c>
      <c r="S109" s="112">
        <f t="shared" si="3"/>
        <v>466.98</v>
      </c>
    </row>
    <row r="110" spans="1:19" x14ac:dyDescent="0.25">
      <c r="A110" s="371"/>
      <c r="B110" s="267"/>
      <c r="C110" s="374"/>
      <c r="D110" s="267"/>
      <c r="E110" s="374"/>
      <c r="F110" s="276"/>
      <c r="G110" s="111" t="s">
        <v>116</v>
      </c>
      <c r="H110" s="61">
        <v>1</v>
      </c>
      <c r="I110" s="112">
        <v>0.03</v>
      </c>
      <c r="J110" s="61">
        <v>5</v>
      </c>
      <c r="K110" s="112">
        <v>0.57999999999999996</v>
      </c>
      <c r="L110" s="61">
        <v>5</v>
      </c>
      <c r="M110" s="112">
        <v>50.78</v>
      </c>
      <c r="N110" s="61">
        <v>6</v>
      </c>
      <c r="O110" s="112">
        <v>198.37</v>
      </c>
      <c r="P110" s="61">
        <v>0</v>
      </c>
      <c r="Q110" s="112">
        <v>0</v>
      </c>
      <c r="R110" s="61">
        <f t="shared" si="3"/>
        <v>17</v>
      </c>
      <c r="S110" s="112">
        <f t="shared" si="3"/>
        <v>249.76</v>
      </c>
    </row>
    <row r="111" spans="1:19" x14ac:dyDescent="0.25">
      <c r="A111" s="371"/>
      <c r="B111" s="267"/>
      <c r="C111" s="374"/>
      <c r="D111" s="267"/>
      <c r="E111" s="374"/>
      <c r="F111" s="276"/>
      <c r="G111" s="111" t="s">
        <v>115</v>
      </c>
      <c r="H111" s="61">
        <v>3</v>
      </c>
      <c r="I111" s="112">
        <v>2.38</v>
      </c>
      <c r="J111" s="61">
        <v>2</v>
      </c>
      <c r="K111" s="112">
        <v>0.63</v>
      </c>
      <c r="L111" s="61">
        <v>0</v>
      </c>
      <c r="M111" s="112">
        <v>0</v>
      </c>
      <c r="N111" s="61">
        <v>0</v>
      </c>
      <c r="O111" s="112">
        <v>0</v>
      </c>
      <c r="P111" s="61">
        <v>0</v>
      </c>
      <c r="Q111" s="112">
        <v>0</v>
      </c>
      <c r="R111" s="61">
        <f t="shared" si="3"/>
        <v>5</v>
      </c>
      <c r="S111" s="112">
        <f t="shared" si="3"/>
        <v>3.01</v>
      </c>
    </row>
    <row r="112" spans="1:19" x14ac:dyDescent="0.25">
      <c r="A112" s="371"/>
      <c r="B112" s="267"/>
      <c r="C112" s="374"/>
      <c r="D112" s="267"/>
      <c r="E112" s="374"/>
      <c r="F112" s="276"/>
      <c r="G112" s="111" t="s">
        <v>114</v>
      </c>
      <c r="H112" s="61">
        <v>8</v>
      </c>
      <c r="I112" s="112">
        <v>1.96</v>
      </c>
      <c r="J112" s="61">
        <v>3</v>
      </c>
      <c r="K112" s="112">
        <v>0.16</v>
      </c>
      <c r="L112" s="61">
        <v>4</v>
      </c>
      <c r="M112" s="112">
        <v>14.65</v>
      </c>
      <c r="N112" s="61">
        <v>9</v>
      </c>
      <c r="O112" s="112">
        <v>33.86</v>
      </c>
      <c r="P112" s="61">
        <v>1</v>
      </c>
      <c r="Q112" s="112">
        <v>0.76</v>
      </c>
      <c r="R112" s="61">
        <f t="shared" si="3"/>
        <v>25</v>
      </c>
      <c r="S112" s="112">
        <f t="shared" si="3"/>
        <v>51.389999999999993</v>
      </c>
    </row>
    <row r="113" spans="1:19" x14ac:dyDescent="0.25">
      <c r="A113" s="371"/>
      <c r="B113" s="267"/>
      <c r="C113" s="374"/>
      <c r="D113" s="267"/>
      <c r="E113" s="374"/>
      <c r="F113" s="276"/>
      <c r="G113" s="111" t="s">
        <v>113</v>
      </c>
      <c r="H113" s="61">
        <v>107</v>
      </c>
      <c r="I113" s="112">
        <v>18.96</v>
      </c>
      <c r="J113" s="61">
        <v>68</v>
      </c>
      <c r="K113" s="112">
        <v>14.31</v>
      </c>
      <c r="L113" s="61">
        <v>11</v>
      </c>
      <c r="M113" s="112">
        <v>42.45</v>
      </c>
      <c r="N113" s="61">
        <v>23</v>
      </c>
      <c r="O113" s="112">
        <v>292.87</v>
      </c>
      <c r="P113" s="61">
        <v>3</v>
      </c>
      <c r="Q113" s="112">
        <v>0.7</v>
      </c>
      <c r="R113" s="61">
        <f t="shared" si="3"/>
        <v>212</v>
      </c>
      <c r="S113" s="112">
        <f t="shared" si="3"/>
        <v>369.29</v>
      </c>
    </row>
    <row r="114" spans="1:19" x14ac:dyDescent="0.25">
      <c r="A114" s="371"/>
      <c r="B114" s="267"/>
      <c r="C114" s="374"/>
      <c r="D114" s="267"/>
      <c r="E114" s="374"/>
      <c r="F114" s="276"/>
      <c r="G114" s="111" t="s">
        <v>562</v>
      </c>
      <c r="H114" s="61">
        <v>0</v>
      </c>
      <c r="I114" s="112">
        <v>0</v>
      </c>
      <c r="J114" s="61">
        <v>0</v>
      </c>
      <c r="K114" s="112">
        <v>0</v>
      </c>
      <c r="L114" s="61">
        <v>1</v>
      </c>
      <c r="M114" s="112">
        <v>5.61</v>
      </c>
      <c r="N114" s="61">
        <v>0</v>
      </c>
      <c r="O114" s="112">
        <v>0</v>
      </c>
      <c r="P114" s="61">
        <v>0</v>
      </c>
      <c r="Q114" s="112">
        <v>0</v>
      </c>
      <c r="R114" s="61">
        <f t="shared" si="3"/>
        <v>1</v>
      </c>
      <c r="S114" s="112">
        <f t="shared" si="3"/>
        <v>5.61</v>
      </c>
    </row>
    <row r="115" spans="1:19" x14ac:dyDescent="0.25">
      <c r="A115" s="371"/>
      <c r="B115" s="267"/>
      <c r="C115" s="374"/>
      <c r="D115" s="267"/>
      <c r="E115" s="374"/>
      <c r="F115" s="276"/>
      <c r="G115" s="111" t="s">
        <v>112</v>
      </c>
      <c r="H115" s="61">
        <v>42</v>
      </c>
      <c r="I115" s="112">
        <v>13.29</v>
      </c>
      <c r="J115" s="61">
        <v>43</v>
      </c>
      <c r="K115" s="112">
        <v>26.69</v>
      </c>
      <c r="L115" s="61">
        <v>12</v>
      </c>
      <c r="M115" s="112">
        <v>14.93</v>
      </c>
      <c r="N115" s="61">
        <v>47</v>
      </c>
      <c r="O115" s="112">
        <v>300.24</v>
      </c>
      <c r="P115" s="61">
        <v>7</v>
      </c>
      <c r="Q115" s="112">
        <v>12.58</v>
      </c>
      <c r="R115" s="61">
        <f t="shared" si="3"/>
        <v>151</v>
      </c>
      <c r="S115" s="112">
        <f t="shared" si="3"/>
        <v>367.73</v>
      </c>
    </row>
    <row r="116" spans="1:19" x14ac:dyDescent="0.25">
      <c r="A116" s="371"/>
      <c r="B116" s="267"/>
      <c r="C116" s="374"/>
      <c r="D116" s="267"/>
      <c r="E116" s="374"/>
      <c r="F116" s="276"/>
      <c r="G116" s="111" t="s">
        <v>111</v>
      </c>
      <c r="H116" s="61">
        <v>128</v>
      </c>
      <c r="I116" s="112">
        <v>36.39</v>
      </c>
      <c r="J116" s="61">
        <v>19</v>
      </c>
      <c r="K116" s="112">
        <v>4.3</v>
      </c>
      <c r="L116" s="61">
        <v>11</v>
      </c>
      <c r="M116" s="112">
        <v>38.1</v>
      </c>
      <c r="N116" s="61">
        <v>159</v>
      </c>
      <c r="O116" s="112">
        <v>1527.44</v>
      </c>
      <c r="P116" s="61">
        <v>10</v>
      </c>
      <c r="Q116" s="112">
        <v>5.48</v>
      </c>
      <c r="R116" s="61">
        <f t="shared" si="3"/>
        <v>327</v>
      </c>
      <c r="S116" s="112">
        <f t="shared" si="3"/>
        <v>1611.71</v>
      </c>
    </row>
    <row r="117" spans="1:19" x14ac:dyDescent="0.25">
      <c r="A117" s="371"/>
      <c r="B117" s="267"/>
      <c r="C117" s="374"/>
      <c r="D117" s="267"/>
      <c r="E117" s="374"/>
      <c r="F117" s="276"/>
      <c r="G117" s="111" t="s">
        <v>110</v>
      </c>
      <c r="H117" s="61">
        <v>8</v>
      </c>
      <c r="I117" s="112">
        <v>1.67</v>
      </c>
      <c r="J117" s="61">
        <v>3</v>
      </c>
      <c r="K117" s="112">
        <v>0.74</v>
      </c>
      <c r="L117" s="61">
        <v>0</v>
      </c>
      <c r="M117" s="112">
        <v>0</v>
      </c>
      <c r="N117" s="61">
        <v>9</v>
      </c>
      <c r="O117" s="112">
        <v>114.97</v>
      </c>
      <c r="P117" s="61">
        <v>3</v>
      </c>
      <c r="Q117" s="112">
        <v>0.82</v>
      </c>
      <c r="R117" s="61">
        <f t="shared" si="3"/>
        <v>23</v>
      </c>
      <c r="S117" s="112">
        <f t="shared" si="3"/>
        <v>118.19999999999999</v>
      </c>
    </row>
    <row r="118" spans="1:19" x14ac:dyDescent="0.25">
      <c r="A118" s="371"/>
      <c r="B118" s="267"/>
      <c r="C118" s="374"/>
      <c r="D118" s="267"/>
      <c r="E118" s="374"/>
      <c r="F118" s="276"/>
      <c r="G118" s="111" t="s">
        <v>109</v>
      </c>
      <c r="H118" s="61">
        <v>82</v>
      </c>
      <c r="I118" s="112">
        <v>54.11</v>
      </c>
      <c r="J118" s="61">
        <v>47</v>
      </c>
      <c r="K118" s="112">
        <v>30.17</v>
      </c>
      <c r="L118" s="61">
        <v>5</v>
      </c>
      <c r="M118" s="112">
        <v>2.39</v>
      </c>
      <c r="N118" s="61">
        <v>8</v>
      </c>
      <c r="O118" s="112">
        <v>21.79</v>
      </c>
      <c r="P118" s="61">
        <v>4</v>
      </c>
      <c r="Q118" s="112">
        <v>3.37</v>
      </c>
      <c r="R118" s="61">
        <f t="shared" si="3"/>
        <v>146</v>
      </c>
      <c r="S118" s="112">
        <f t="shared" si="3"/>
        <v>111.83000000000001</v>
      </c>
    </row>
    <row r="119" spans="1:19" x14ac:dyDescent="0.25">
      <c r="A119" s="371"/>
      <c r="B119" s="267"/>
      <c r="C119" s="374"/>
      <c r="D119" s="267"/>
      <c r="E119" s="374"/>
      <c r="F119" s="276"/>
      <c r="G119" s="111" t="s">
        <v>108</v>
      </c>
      <c r="H119" s="61">
        <v>6</v>
      </c>
      <c r="I119" s="112">
        <v>0.97</v>
      </c>
      <c r="J119" s="61">
        <v>0</v>
      </c>
      <c r="K119" s="112">
        <v>0</v>
      </c>
      <c r="L119" s="61">
        <v>0</v>
      </c>
      <c r="M119" s="112">
        <v>0</v>
      </c>
      <c r="N119" s="61">
        <v>2</v>
      </c>
      <c r="O119" s="112">
        <v>0.84</v>
      </c>
      <c r="P119" s="61">
        <v>0</v>
      </c>
      <c r="Q119" s="112">
        <v>0</v>
      </c>
      <c r="R119" s="61">
        <f t="shared" si="3"/>
        <v>8</v>
      </c>
      <c r="S119" s="112">
        <f t="shared" si="3"/>
        <v>1.81</v>
      </c>
    </row>
    <row r="120" spans="1:19" x14ac:dyDescent="0.25">
      <c r="A120" s="371"/>
      <c r="B120" s="267"/>
      <c r="C120" s="374"/>
      <c r="D120" s="267"/>
      <c r="E120" s="374"/>
      <c r="F120" s="276"/>
      <c r="G120" s="111" t="s">
        <v>107</v>
      </c>
      <c r="H120" s="61">
        <v>102</v>
      </c>
      <c r="I120" s="112">
        <v>44.04</v>
      </c>
      <c r="J120" s="61">
        <v>5</v>
      </c>
      <c r="K120" s="112">
        <v>0.89</v>
      </c>
      <c r="L120" s="61">
        <v>1</v>
      </c>
      <c r="M120" s="112">
        <v>0.05</v>
      </c>
      <c r="N120" s="61">
        <v>1</v>
      </c>
      <c r="O120" s="112">
        <v>10.050000000000001</v>
      </c>
      <c r="P120" s="61">
        <v>0</v>
      </c>
      <c r="Q120" s="112">
        <v>0</v>
      </c>
      <c r="R120" s="61">
        <f t="shared" si="3"/>
        <v>109</v>
      </c>
      <c r="S120" s="112">
        <f t="shared" si="3"/>
        <v>55.03</v>
      </c>
    </row>
    <row r="121" spans="1:19" x14ac:dyDescent="0.25">
      <c r="A121" s="371"/>
      <c r="B121" s="267"/>
      <c r="C121" s="374"/>
      <c r="D121" s="267"/>
      <c r="E121" s="374"/>
      <c r="F121" s="276"/>
      <c r="G121" s="111" t="s">
        <v>106</v>
      </c>
      <c r="H121" s="61">
        <v>226</v>
      </c>
      <c r="I121" s="112">
        <v>94.12</v>
      </c>
      <c r="J121" s="61">
        <v>206</v>
      </c>
      <c r="K121" s="112">
        <v>266.89</v>
      </c>
      <c r="L121" s="61">
        <v>1</v>
      </c>
      <c r="M121" s="112">
        <v>13.92</v>
      </c>
      <c r="N121" s="61">
        <v>23</v>
      </c>
      <c r="O121" s="112">
        <v>264.19</v>
      </c>
      <c r="P121" s="61">
        <v>0</v>
      </c>
      <c r="Q121" s="112">
        <v>0</v>
      </c>
      <c r="R121" s="61">
        <f t="shared" si="3"/>
        <v>456</v>
      </c>
      <c r="S121" s="112">
        <f t="shared" si="3"/>
        <v>639.12</v>
      </c>
    </row>
    <row r="122" spans="1:19" x14ac:dyDescent="0.25">
      <c r="A122" s="371"/>
      <c r="B122" s="267"/>
      <c r="C122" s="374"/>
      <c r="D122" s="267"/>
      <c r="E122" s="374"/>
      <c r="F122" s="276"/>
      <c r="G122" s="111" t="s">
        <v>105</v>
      </c>
      <c r="H122" s="61">
        <v>6</v>
      </c>
      <c r="I122" s="112">
        <v>1.1399999999999999</v>
      </c>
      <c r="J122" s="61">
        <v>4</v>
      </c>
      <c r="K122" s="112">
        <v>0.56000000000000005</v>
      </c>
      <c r="L122" s="61">
        <v>0</v>
      </c>
      <c r="M122" s="112">
        <v>0</v>
      </c>
      <c r="N122" s="61">
        <v>3</v>
      </c>
      <c r="O122" s="112">
        <v>0.39</v>
      </c>
      <c r="P122" s="61">
        <v>2</v>
      </c>
      <c r="Q122" s="112">
        <v>0.7</v>
      </c>
      <c r="R122" s="61">
        <f t="shared" si="3"/>
        <v>15</v>
      </c>
      <c r="S122" s="112">
        <f t="shared" si="3"/>
        <v>2.79</v>
      </c>
    </row>
    <row r="123" spans="1:19" x14ac:dyDescent="0.25">
      <c r="A123" s="371"/>
      <c r="B123" s="267"/>
      <c r="C123" s="374"/>
      <c r="D123" s="267"/>
      <c r="E123" s="374"/>
      <c r="F123" s="276"/>
      <c r="G123" s="111" t="s">
        <v>104</v>
      </c>
      <c r="H123" s="61">
        <v>27</v>
      </c>
      <c r="I123" s="112">
        <v>9.0399999999999991</v>
      </c>
      <c r="J123" s="61">
        <v>22</v>
      </c>
      <c r="K123" s="112">
        <v>10.41</v>
      </c>
      <c r="L123" s="61">
        <v>14</v>
      </c>
      <c r="M123" s="112">
        <v>80.36</v>
      </c>
      <c r="N123" s="61">
        <v>24</v>
      </c>
      <c r="O123" s="112">
        <v>168.98</v>
      </c>
      <c r="P123" s="61">
        <v>0</v>
      </c>
      <c r="Q123" s="112">
        <v>0</v>
      </c>
      <c r="R123" s="61">
        <f t="shared" ref="R123:S155" si="4">+H123+J123+L123+N123+P123</f>
        <v>87</v>
      </c>
      <c r="S123" s="112">
        <f t="shared" si="4"/>
        <v>268.78999999999996</v>
      </c>
    </row>
    <row r="124" spans="1:19" x14ac:dyDescent="0.25">
      <c r="A124" s="371"/>
      <c r="B124" s="267"/>
      <c r="C124" s="374"/>
      <c r="D124" s="267"/>
      <c r="E124" s="374"/>
      <c r="F124" s="276"/>
      <c r="G124" s="111" t="s">
        <v>103</v>
      </c>
      <c r="H124" s="61">
        <v>0</v>
      </c>
      <c r="I124" s="112">
        <v>0</v>
      </c>
      <c r="J124" s="61">
        <v>0</v>
      </c>
      <c r="K124" s="112">
        <v>0</v>
      </c>
      <c r="L124" s="61">
        <v>0</v>
      </c>
      <c r="M124" s="112">
        <v>0</v>
      </c>
      <c r="N124" s="61">
        <v>2</v>
      </c>
      <c r="O124" s="112">
        <v>12.66</v>
      </c>
      <c r="P124" s="61">
        <v>0</v>
      </c>
      <c r="Q124" s="112">
        <v>0</v>
      </c>
      <c r="R124" s="61">
        <f t="shared" si="4"/>
        <v>2</v>
      </c>
      <c r="S124" s="112">
        <f t="shared" si="4"/>
        <v>12.66</v>
      </c>
    </row>
    <row r="125" spans="1:19" x14ac:dyDescent="0.25">
      <c r="A125" s="371"/>
      <c r="B125" s="267"/>
      <c r="C125" s="374"/>
      <c r="D125" s="267"/>
      <c r="E125" s="374"/>
      <c r="F125" s="276"/>
      <c r="G125" s="111" t="s">
        <v>102</v>
      </c>
      <c r="H125" s="61">
        <v>2</v>
      </c>
      <c r="I125" s="112">
        <v>0.66</v>
      </c>
      <c r="J125" s="61">
        <v>0</v>
      </c>
      <c r="K125" s="112">
        <v>0</v>
      </c>
      <c r="L125" s="61">
        <v>0</v>
      </c>
      <c r="M125" s="112">
        <v>0</v>
      </c>
      <c r="N125" s="61">
        <v>0</v>
      </c>
      <c r="O125" s="112">
        <v>0</v>
      </c>
      <c r="P125" s="61">
        <v>0</v>
      </c>
      <c r="Q125" s="112">
        <v>0</v>
      </c>
      <c r="R125" s="61">
        <f t="shared" si="4"/>
        <v>2</v>
      </c>
      <c r="S125" s="112">
        <f t="shared" si="4"/>
        <v>0.66</v>
      </c>
    </row>
    <row r="126" spans="1:19" x14ac:dyDescent="0.25">
      <c r="A126" s="371"/>
      <c r="B126" s="267"/>
      <c r="C126" s="374"/>
      <c r="D126" s="267"/>
      <c r="E126" s="374"/>
      <c r="F126" s="276"/>
      <c r="G126" s="111" t="s">
        <v>500</v>
      </c>
      <c r="H126" s="61">
        <v>0</v>
      </c>
      <c r="I126" s="112">
        <v>0</v>
      </c>
      <c r="J126" s="61">
        <v>1</v>
      </c>
      <c r="K126" s="112">
        <v>0.57999999999999996</v>
      </c>
      <c r="L126" s="61">
        <v>0</v>
      </c>
      <c r="M126" s="112">
        <v>0</v>
      </c>
      <c r="N126" s="61">
        <v>0</v>
      </c>
      <c r="O126" s="112">
        <v>0</v>
      </c>
      <c r="P126" s="61">
        <v>0</v>
      </c>
      <c r="Q126" s="112">
        <v>0</v>
      </c>
      <c r="R126" s="61">
        <f t="shared" si="4"/>
        <v>1</v>
      </c>
      <c r="S126" s="112">
        <f t="shared" si="4"/>
        <v>0.57999999999999996</v>
      </c>
    </row>
    <row r="127" spans="1:19" x14ac:dyDescent="0.25">
      <c r="A127" s="371"/>
      <c r="B127" s="267"/>
      <c r="C127" s="374"/>
      <c r="D127" s="267"/>
      <c r="E127" s="374"/>
      <c r="F127" s="276"/>
      <c r="G127" s="111" t="s">
        <v>501</v>
      </c>
      <c r="H127" s="61">
        <v>0</v>
      </c>
      <c r="I127" s="112">
        <v>0</v>
      </c>
      <c r="J127" s="61">
        <v>0</v>
      </c>
      <c r="K127" s="112">
        <v>0</v>
      </c>
      <c r="L127" s="61">
        <v>0</v>
      </c>
      <c r="M127" s="112">
        <v>0</v>
      </c>
      <c r="N127" s="61">
        <v>0</v>
      </c>
      <c r="O127" s="112">
        <v>0</v>
      </c>
      <c r="P127" s="61">
        <v>0</v>
      </c>
      <c r="Q127" s="112">
        <v>0</v>
      </c>
      <c r="R127" s="61">
        <f t="shared" si="4"/>
        <v>0</v>
      </c>
      <c r="S127" s="112">
        <f t="shared" si="4"/>
        <v>0</v>
      </c>
    </row>
    <row r="128" spans="1:19" x14ac:dyDescent="0.25">
      <c r="A128" s="371"/>
      <c r="B128" s="267"/>
      <c r="C128" s="374"/>
      <c r="D128" s="267"/>
      <c r="E128" s="374"/>
      <c r="F128" s="276"/>
      <c r="G128" s="111" t="s">
        <v>22</v>
      </c>
      <c r="H128" s="61">
        <v>40</v>
      </c>
      <c r="I128" s="112">
        <v>13.32</v>
      </c>
      <c r="J128" s="61">
        <v>13</v>
      </c>
      <c r="K128" s="112">
        <v>1.1299999999999999</v>
      </c>
      <c r="L128" s="61">
        <v>22</v>
      </c>
      <c r="M128" s="112">
        <v>480.31</v>
      </c>
      <c r="N128" s="61">
        <v>55</v>
      </c>
      <c r="O128" s="112">
        <v>985.74</v>
      </c>
      <c r="P128" s="61">
        <v>18</v>
      </c>
      <c r="Q128" s="112">
        <v>11.59</v>
      </c>
      <c r="R128" s="61">
        <f t="shared" si="4"/>
        <v>148</v>
      </c>
      <c r="S128" s="112">
        <f t="shared" si="4"/>
        <v>1492.09</v>
      </c>
    </row>
    <row r="129" spans="1:19" ht="15.75" thickBot="1" x14ac:dyDescent="0.3">
      <c r="A129" s="371"/>
      <c r="B129" s="267"/>
      <c r="C129" s="374"/>
      <c r="D129" s="267"/>
      <c r="E129" s="374"/>
      <c r="F129" s="276"/>
      <c r="G129" s="111" t="s">
        <v>101</v>
      </c>
      <c r="H129" s="61">
        <v>36459</v>
      </c>
      <c r="I129" s="112">
        <v>7361.08</v>
      </c>
      <c r="J129" s="61">
        <v>13002</v>
      </c>
      <c r="K129" s="112">
        <v>2581.17</v>
      </c>
      <c r="L129" s="61">
        <v>356</v>
      </c>
      <c r="M129" s="112">
        <v>112.97</v>
      </c>
      <c r="N129" s="61">
        <v>1608</v>
      </c>
      <c r="O129" s="112">
        <v>1201.4000000000001</v>
      </c>
      <c r="P129" s="61">
        <v>1029</v>
      </c>
      <c r="Q129" s="112">
        <v>651.29999999999995</v>
      </c>
      <c r="R129" s="61">
        <f t="shared" si="4"/>
        <v>52454</v>
      </c>
      <c r="S129" s="112">
        <f t="shared" si="4"/>
        <v>11907.919999999998</v>
      </c>
    </row>
    <row r="130" spans="1:19" ht="15.75" thickTop="1" x14ac:dyDescent="0.25">
      <c r="A130" s="371"/>
      <c r="B130" s="267"/>
      <c r="C130" s="381"/>
      <c r="D130" s="267"/>
      <c r="E130" s="381"/>
      <c r="F130" s="276"/>
      <c r="G130" s="79" t="s">
        <v>100</v>
      </c>
      <c r="H130" s="113">
        <v>42737</v>
      </c>
      <c r="I130" s="114">
        <v>11607.84</v>
      </c>
      <c r="J130" s="113">
        <v>14667</v>
      </c>
      <c r="K130" s="114">
        <v>3885.5</v>
      </c>
      <c r="L130" s="113">
        <v>442</v>
      </c>
      <c r="M130" s="114">
        <v>1183.56</v>
      </c>
      <c r="N130" s="113">
        <v>2071</v>
      </c>
      <c r="O130" s="114">
        <v>8842.52</v>
      </c>
      <c r="P130" s="113">
        <v>1080</v>
      </c>
      <c r="Q130" s="114">
        <v>725.54</v>
      </c>
      <c r="R130" s="113">
        <f t="shared" si="4"/>
        <v>60997</v>
      </c>
      <c r="S130" s="114">
        <f>SUM(S100:S129)</f>
        <v>26244.959999999999</v>
      </c>
    </row>
    <row r="131" spans="1:19" ht="15" customHeight="1" x14ac:dyDescent="0.25">
      <c r="A131" s="371" t="s">
        <v>99</v>
      </c>
      <c r="B131" s="267"/>
      <c r="C131" s="379" t="s">
        <v>98</v>
      </c>
      <c r="D131" s="267"/>
      <c r="E131" s="379" t="s">
        <v>97</v>
      </c>
      <c r="F131" s="276"/>
      <c r="G131" s="111" t="s">
        <v>502</v>
      </c>
      <c r="H131" s="61">
        <v>0</v>
      </c>
      <c r="I131" s="112">
        <v>0</v>
      </c>
      <c r="J131" s="61">
        <v>0</v>
      </c>
      <c r="K131" s="112">
        <v>0</v>
      </c>
      <c r="L131" s="61">
        <v>0</v>
      </c>
      <c r="M131" s="112">
        <v>0</v>
      </c>
      <c r="N131" s="61">
        <v>0</v>
      </c>
      <c r="O131" s="112">
        <v>0</v>
      </c>
      <c r="P131" s="61">
        <v>0</v>
      </c>
      <c r="Q131" s="112">
        <v>0</v>
      </c>
      <c r="R131" s="61">
        <f t="shared" si="4"/>
        <v>0</v>
      </c>
      <c r="S131" s="112">
        <f t="shared" si="4"/>
        <v>0</v>
      </c>
    </row>
    <row r="132" spans="1:19" ht="15" customHeight="1" x14ac:dyDescent="0.25">
      <c r="A132" s="371"/>
      <c r="B132" s="267"/>
      <c r="C132" s="374"/>
      <c r="D132" s="267"/>
      <c r="E132" s="374"/>
      <c r="F132" s="276"/>
      <c r="G132" s="111" t="s">
        <v>506</v>
      </c>
      <c r="H132" s="61">
        <v>36</v>
      </c>
      <c r="I132" s="112">
        <v>32.6</v>
      </c>
      <c r="J132" s="61">
        <v>16</v>
      </c>
      <c r="K132" s="112">
        <v>108.94</v>
      </c>
      <c r="L132" s="61">
        <v>1</v>
      </c>
      <c r="M132" s="112">
        <v>1.01</v>
      </c>
      <c r="N132" s="61">
        <v>36</v>
      </c>
      <c r="O132" s="112">
        <v>403.91</v>
      </c>
      <c r="P132" s="61">
        <v>4</v>
      </c>
      <c r="Q132" s="112">
        <v>2.5</v>
      </c>
      <c r="R132" s="61">
        <f t="shared" si="4"/>
        <v>93</v>
      </c>
      <c r="S132" s="112">
        <f t="shared" si="4"/>
        <v>548.96</v>
      </c>
    </row>
    <row r="133" spans="1:19" ht="15" customHeight="1" x14ac:dyDescent="0.25">
      <c r="A133" s="371"/>
      <c r="B133" s="267"/>
      <c r="C133" s="374"/>
      <c r="D133" s="267"/>
      <c r="E133" s="374"/>
      <c r="F133" s="276"/>
      <c r="G133" s="111" t="s">
        <v>96</v>
      </c>
      <c r="H133" s="61">
        <v>35</v>
      </c>
      <c r="I133" s="112">
        <v>2.0299999999999998</v>
      </c>
      <c r="J133" s="61">
        <v>20</v>
      </c>
      <c r="K133" s="112">
        <v>23.5</v>
      </c>
      <c r="L133" s="61">
        <v>12</v>
      </c>
      <c r="M133" s="112">
        <v>116.25</v>
      </c>
      <c r="N133" s="61">
        <v>351</v>
      </c>
      <c r="O133" s="112">
        <v>3837.4</v>
      </c>
      <c r="P133" s="61">
        <v>21</v>
      </c>
      <c r="Q133" s="112">
        <v>3.77</v>
      </c>
      <c r="R133" s="61">
        <f t="shared" si="4"/>
        <v>439</v>
      </c>
      <c r="S133" s="112">
        <f t="shared" si="4"/>
        <v>3982.9500000000003</v>
      </c>
    </row>
    <row r="134" spans="1:19" ht="15" customHeight="1" x14ac:dyDescent="0.25">
      <c r="A134" s="371"/>
      <c r="B134" s="267"/>
      <c r="C134" s="374"/>
      <c r="D134" s="267"/>
      <c r="E134" s="374"/>
      <c r="F134" s="276"/>
      <c r="G134" s="111" t="s">
        <v>131</v>
      </c>
      <c r="H134" s="61">
        <v>11</v>
      </c>
      <c r="I134" s="112">
        <v>45.47</v>
      </c>
      <c r="J134" s="61">
        <v>10</v>
      </c>
      <c r="K134" s="112">
        <v>80.89</v>
      </c>
      <c r="L134" s="61">
        <v>3</v>
      </c>
      <c r="M134" s="112">
        <v>3.92</v>
      </c>
      <c r="N134" s="61">
        <v>21</v>
      </c>
      <c r="O134" s="112">
        <v>184.81</v>
      </c>
      <c r="P134" s="61">
        <v>2</v>
      </c>
      <c r="Q134" s="112">
        <v>10.57</v>
      </c>
      <c r="R134" s="61">
        <f t="shared" si="4"/>
        <v>47</v>
      </c>
      <c r="S134" s="112">
        <f t="shared" si="4"/>
        <v>325.66000000000003</v>
      </c>
    </row>
    <row r="135" spans="1:19" x14ac:dyDescent="0.25">
      <c r="A135" s="371"/>
      <c r="B135" s="267"/>
      <c r="C135" s="374"/>
      <c r="D135" s="267"/>
      <c r="E135" s="374"/>
      <c r="F135" s="276"/>
      <c r="G135" s="111" t="s">
        <v>95</v>
      </c>
      <c r="H135" s="61">
        <v>194</v>
      </c>
      <c r="I135" s="112">
        <v>11.18</v>
      </c>
      <c r="J135" s="61">
        <v>138</v>
      </c>
      <c r="K135" s="112">
        <v>18.03</v>
      </c>
      <c r="L135" s="61">
        <v>10</v>
      </c>
      <c r="M135" s="112">
        <v>14.49</v>
      </c>
      <c r="N135" s="61">
        <v>134</v>
      </c>
      <c r="O135" s="112">
        <v>1229.45</v>
      </c>
      <c r="P135" s="61">
        <v>75</v>
      </c>
      <c r="Q135" s="112">
        <v>19.59</v>
      </c>
      <c r="R135" s="61">
        <f t="shared" si="4"/>
        <v>551</v>
      </c>
      <c r="S135" s="112">
        <f t="shared" si="4"/>
        <v>1292.74</v>
      </c>
    </row>
    <row r="136" spans="1:19" x14ac:dyDescent="0.25">
      <c r="A136" s="371"/>
      <c r="B136" s="267"/>
      <c r="C136" s="374"/>
      <c r="D136" s="267"/>
      <c r="E136" s="374"/>
      <c r="F136" s="276"/>
      <c r="G136" s="111" t="s">
        <v>94</v>
      </c>
      <c r="H136" s="61">
        <v>2789</v>
      </c>
      <c r="I136" s="112">
        <v>606.57000000000005</v>
      </c>
      <c r="J136" s="61">
        <v>1920</v>
      </c>
      <c r="K136" s="112">
        <v>1830.9</v>
      </c>
      <c r="L136" s="61">
        <v>10</v>
      </c>
      <c r="M136" s="112">
        <v>63.51</v>
      </c>
      <c r="N136" s="61">
        <v>156</v>
      </c>
      <c r="O136" s="112">
        <v>1037.48</v>
      </c>
      <c r="P136" s="61">
        <v>1</v>
      </c>
      <c r="Q136" s="112">
        <v>0.96</v>
      </c>
      <c r="R136" s="61">
        <f t="shared" si="4"/>
        <v>4876</v>
      </c>
      <c r="S136" s="112">
        <f t="shared" si="4"/>
        <v>3539.4200000000005</v>
      </c>
    </row>
    <row r="137" spans="1:19" x14ac:dyDescent="0.25">
      <c r="A137" s="371"/>
      <c r="B137" s="267"/>
      <c r="C137" s="374"/>
      <c r="D137" s="267"/>
      <c r="E137" s="374"/>
      <c r="F137" s="276"/>
      <c r="G137" s="111" t="s">
        <v>93</v>
      </c>
      <c r="H137" s="61">
        <v>206</v>
      </c>
      <c r="I137" s="112">
        <v>46.35</v>
      </c>
      <c r="J137" s="61">
        <v>368</v>
      </c>
      <c r="K137" s="112">
        <v>43.03</v>
      </c>
      <c r="L137" s="61">
        <v>6</v>
      </c>
      <c r="M137" s="112">
        <v>4.3499999999999996</v>
      </c>
      <c r="N137" s="61">
        <v>242</v>
      </c>
      <c r="O137" s="112">
        <v>2165.33</v>
      </c>
      <c r="P137" s="61">
        <v>16</v>
      </c>
      <c r="Q137" s="112">
        <v>22</v>
      </c>
      <c r="R137" s="61">
        <f t="shared" si="4"/>
        <v>838</v>
      </c>
      <c r="S137" s="112">
        <f t="shared" si="4"/>
        <v>2281.06</v>
      </c>
    </row>
    <row r="138" spans="1:19" x14ac:dyDescent="0.25">
      <c r="A138" s="371"/>
      <c r="B138" s="267"/>
      <c r="C138" s="374"/>
      <c r="D138" s="267"/>
      <c r="E138" s="374"/>
      <c r="F138" s="276"/>
      <c r="G138" s="111" t="s">
        <v>130</v>
      </c>
      <c r="H138" s="61">
        <v>56</v>
      </c>
      <c r="I138" s="112">
        <v>85.8</v>
      </c>
      <c r="J138" s="61">
        <v>54</v>
      </c>
      <c r="K138" s="112">
        <v>148.85</v>
      </c>
      <c r="L138" s="61">
        <v>16</v>
      </c>
      <c r="M138" s="112">
        <v>158.26</v>
      </c>
      <c r="N138" s="61">
        <v>66</v>
      </c>
      <c r="O138" s="112">
        <v>503.68</v>
      </c>
      <c r="P138" s="61">
        <v>5</v>
      </c>
      <c r="Q138" s="112">
        <v>6.56</v>
      </c>
      <c r="R138" s="61">
        <f t="shared" si="4"/>
        <v>197</v>
      </c>
      <c r="S138" s="112">
        <f t="shared" si="4"/>
        <v>903.14999999999986</v>
      </c>
    </row>
    <row r="139" spans="1:19" x14ac:dyDescent="0.25">
      <c r="A139" s="371"/>
      <c r="B139" s="267"/>
      <c r="C139" s="374"/>
      <c r="D139" s="267"/>
      <c r="E139" s="374"/>
      <c r="F139" s="276"/>
      <c r="G139" s="111" t="s">
        <v>92</v>
      </c>
      <c r="H139" s="61">
        <v>35</v>
      </c>
      <c r="I139" s="112">
        <v>14.4</v>
      </c>
      <c r="J139" s="61">
        <v>100</v>
      </c>
      <c r="K139" s="112">
        <v>385.14</v>
      </c>
      <c r="L139" s="61">
        <v>38</v>
      </c>
      <c r="M139" s="112">
        <v>301.45999999999998</v>
      </c>
      <c r="N139" s="61">
        <v>639</v>
      </c>
      <c r="O139" s="112">
        <v>6825.13</v>
      </c>
      <c r="P139" s="61">
        <v>49</v>
      </c>
      <c r="Q139" s="112">
        <v>161.44</v>
      </c>
      <c r="R139" s="61">
        <f t="shared" si="4"/>
        <v>861</v>
      </c>
      <c r="S139" s="112">
        <f t="shared" si="4"/>
        <v>7687.57</v>
      </c>
    </row>
    <row r="140" spans="1:19" x14ac:dyDescent="0.25">
      <c r="A140" s="371"/>
      <c r="B140" s="267"/>
      <c r="C140" s="374"/>
      <c r="D140" s="267"/>
      <c r="E140" s="374"/>
      <c r="F140" s="276"/>
      <c r="G140" s="111" t="s">
        <v>91</v>
      </c>
      <c r="H140" s="61">
        <v>1041</v>
      </c>
      <c r="I140" s="112">
        <v>750.05</v>
      </c>
      <c r="J140" s="61">
        <v>284</v>
      </c>
      <c r="K140" s="112">
        <v>88.62</v>
      </c>
      <c r="L140" s="61">
        <v>6</v>
      </c>
      <c r="M140" s="112">
        <v>9.2100000000000009</v>
      </c>
      <c r="N140" s="61">
        <v>33</v>
      </c>
      <c r="O140" s="112">
        <v>276.26</v>
      </c>
      <c r="P140" s="61">
        <v>24</v>
      </c>
      <c r="Q140" s="112">
        <v>20.38</v>
      </c>
      <c r="R140" s="61">
        <f t="shared" si="4"/>
        <v>1388</v>
      </c>
      <c r="S140" s="112">
        <f t="shared" si="4"/>
        <v>1144.52</v>
      </c>
    </row>
    <row r="141" spans="1:19" x14ac:dyDescent="0.25">
      <c r="A141" s="371"/>
      <c r="B141" s="267"/>
      <c r="C141" s="374"/>
      <c r="D141" s="267"/>
      <c r="E141" s="374"/>
      <c r="F141" s="276"/>
      <c r="G141" s="111" t="s">
        <v>128</v>
      </c>
      <c r="H141" s="61">
        <v>49</v>
      </c>
      <c r="I141" s="112">
        <v>43.36</v>
      </c>
      <c r="J141" s="61">
        <v>61</v>
      </c>
      <c r="K141" s="112">
        <v>202.3</v>
      </c>
      <c r="L141" s="61">
        <v>3</v>
      </c>
      <c r="M141" s="112">
        <v>2.6</v>
      </c>
      <c r="N141" s="61">
        <v>48</v>
      </c>
      <c r="O141" s="112">
        <v>1024.9000000000001</v>
      </c>
      <c r="P141" s="61">
        <v>0</v>
      </c>
      <c r="Q141" s="112">
        <v>0</v>
      </c>
      <c r="R141" s="61">
        <f t="shared" si="4"/>
        <v>161</v>
      </c>
      <c r="S141" s="112">
        <f t="shared" si="4"/>
        <v>1273.1600000000001</v>
      </c>
    </row>
    <row r="142" spans="1:19" ht="15.75" thickBot="1" x14ac:dyDescent="0.3">
      <c r="A142" s="371"/>
      <c r="B142" s="267"/>
      <c r="C142" s="374"/>
      <c r="D142" s="267"/>
      <c r="E142" s="374"/>
      <c r="F142" s="276"/>
      <c r="G142" s="111" t="s">
        <v>90</v>
      </c>
      <c r="H142" s="61">
        <v>168</v>
      </c>
      <c r="I142" s="112">
        <v>104.25</v>
      </c>
      <c r="J142" s="61">
        <v>131</v>
      </c>
      <c r="K142" s="112">
        <v>46.36</v>
      </c>
      <c r="L142" s="61">
        <v>8</v>
      </c>
      <c r="M142" s="112">
        <v>11.77</v>
      </c>
      <c r="N142" s="61">
        <v>17</v>
      </c>
      <c r="O142" s="112">
        <v>59.07</v>
      </c>
      <c r="P142" s="61">
        <v>7</v>
      </c>
      <c r="Q142" s="112">
        <v>3.9</v>
      </c>
      <c r="R142" s="61">
        <f t="shared" si="4"/>
        <v>331</v>
      </c>
      <c r="S142" s="112">
        <f t="shared" si="4"/>
        <v>225.35000000000002</v>
      </c>
    </row>
    <row r="143" spans="1:19" ht="15.75" thickTop="1" x14ac:dyDescent="0.25">
      <c r="A143" s="371"/>
      <c r="B143" s="267"/>
      <c r="C143" s="374"/>
      <c r="D143" s="267"/>
      <c r="E143" s="381"/>
      <c r="F143" s="276"/>
      <c r="G143" s="79" t="s">
        <v>89</v>
      </c>
      <c r="H143" s="113">
        <v>4411</v>
      </c>
      <c r="I143" s="114">
        <v>1742.0600000000002</v>
      </c>
      <c r="J143" s="113">
        <v>2797</v>
      </c>
      <c r="K143" s="114">
        <v>2976.5600000000004</v>
      </c>
      <c r="L143" s="113">
        <v>98</v>
      </c>
      <c r="M143" s="114">
        <v>686.83</v>
      </c>
      <c r="N143" s="113">
        <v>1589</v>
      </c>
      <c r="O143" s="114">
        <v>17547.419999999998</v>
      </c>
      <c r="P143" s="113">
        <v>196</v>
      </c>
      <c r="Q143" s="114">
        <v>251.67000000000002</v>
      </c>
      <c r="R143" s="113">
        <f t="shared" si="4"/>
        <v>9091</v>
      </c>
      <c r="S143" s="114">
        <f>SUM(S131:S142)</f>
        <v>23204.539999999997</v>
      </c>
    </row>
    <row r="144" spans="1:19" ht="15" customHeight="1" x14ac:dyDescent="0.25">
      <c r="A144" s="371"/>
      <c r="B144" s="267"/>
      <c r="C144" s="374"/>
      <c r="D144" s="267"/>
      <c r="E144" s="379" t="s">
        <v>88</v>
      </c>
      <c r="F144" s="276"/>
      <c r="G144" s="111" t="s">
        <v>87</v>
      </c>
      <c r="H144" s="61">
        <v>4</v>
      </c>
      <c r="I144" s="112">
        <v>0.79</v>
      </c>
      <c r="J144" s="61">
        <v>0</v>
      </c>
      <c r="K144" s="112">
        <v>0</v>
      </c>
      <c r="L144" s="61">
        <v>5</v>
      </c>
      <c r="M144" s="112">
        <v>109.43</v>
      </c>
      <c r="N144" s="61">
        <v>3</v>
      </c>
      <c r="O144" s="112">
        <v>0.71</v>
      </c>
      <c r="P144" s="61">
        <v>1</v>
      </c>
      <c r="Q144" s="112">
        <v>0.28000000000000003</v>
      </c>
      <c r="R144" s="61">
        <f t="shared" si="4"/>
        <v>13</v>
      </c>
      <c r="S144" s="112">
        <f t="shared" si="4"/>
        <v>111.21000000000001</v>
      </c>
    </row>
    <row r="145" spans="1:19" x14ac:dyDescent="0.25">
      <c r="A145" s="371"/>
      <c r="B145" s="267"/>
      <c r="C145" s="374"/>
      <c r="D145" s="267"/>
      <c r="E145" s="374"/>
      <c r="F145" s="276"/>
      <c r="G145" s="111" t="s">
        <v>86</v>
      </c>
      <c r="H145" s="61">
        <v>1</v>
      </c>
      <c r="I145" s="112">
        <v>0.19</v>
      </c>
      <c r="J145" s="61">
        <v>1</v>
      </c>
      <c r="K145" s="112">
        <v>0.39</v>
      </c>
      <c r="L145" s="61">
        <v>3</v>
      </c>
      <c r="M145" s="112">
        <v>65.489999999999995</v>
      </c>
      <c r="N145" s="61">
        <v>98</v>
      </c>
      <c r="O145" s="112">
        <v>2467.8200000000002</v>
      </c>
      <c r="P145" s="61">
        <v>0</v>
      </c>
      <c r="Q145" s="112">
        <v>0</v>
      </c>
      <c r="R145" s="61">
        <f t="shared" si="4"/>
        <v>103</v>
      </c>
      <c r="S145" s="112">
        <f t="shared" si="4"/>
        <v>2533.8900000000003</v>
      </c>
    </row>
    <row r="146" spans="1:19" x14ac:dyDescent="0.25">
      <c r="A146" s="371"/>
      <c r="B146" s="267"/>
      <c r="C146" s="374"/>
      <c r="D146" s="267"/>
      <c r="E146" s="374"/>
      <c r="F146" s="276"/>
      <c r="G146" s="111" t="s">
        <v>85</v>
      </c>
      <c r="H146" s="61">
        <v>32</v>
      </c>
      <c r="I146" s="112">
        <v>14.96</v>
      </c>
      <c r="J146" s="61">
        <v>49</v>
      </c>
      <c r="K146" s="112">
        <v>28.76</v>
      </c>
      <c r="L146" s="61">
        <v>12</v>
      </c>
      <c r="M146" s="112">
        <v>119.1</v>
      </c>
      <c r="N146" s="61">
        <v>463</v>
      </c>
      <c r="O146" s="112">
        <v>7695.77</v>
      </c>
      <c r="P146" s="61">
        <v>2</v>
      </c>
      <c r="Q146" s="112">
        <v>4.37</v>
      </c>
      <c r="R146" s="61">
        <f t="shared" si="4"/>
        <v>558</v>
      </c>
      <c r="S146" s="112">
        <f t="shared" si="4"/>
        <v>7862.96</v>
      </c>
    </row>
    <row r="147" spans="1:19" x14ac:dyDescent="0.25">
      <c r="A147" s="371"/>
      <c r="B147" s="267"/>
      <c r="C147" s="374"/>
      <c r="D147" s="267"/>
      <c r="E147" s="374"/>
      <c r="F147" s="276"/>
      <c r="G147" s="111" t="s">
        <v>84</v>
      </c>
      <c r="H147" s="61">
        <v>4</v>
      </c>
      <c r="I147" s="112">
        <v>0.61</v>
      </c>
      <c r="J147" s="61">
        <v>0</v>
      </c>
      <c r="K147" s="112">
        <v>0</v>
      </c>
      <c r="L147" s="61">
        <v>1</v>
      </c>
      <c r="M147" s="112">
        <v>0.1</v>
      </c>
      <c r="N147" s="61">
        <v>0</v>
      </c>
      <c r="O147" s="112">
        <v>0</v>
      </c>
      <c r="P147" s="61">
        <v>0</v>
      </c>
      <c r="Q147" s="112">
        <v>0</v>
      </c>
      <c r="R147" s="61">
        <f t="shared" si="4"/>
        <v>5</v>
      </c>
      <c r="S147" s="112">
        <f t="shared" si="4"/>
        <v>0.71</v>
      </c>
    </row>
    <row r="148" spans="1:19" x14ac:dyDescent="0.25">
      <c r="A148" s="371"/>
      <c r="B148" s="267"/>
      <c r="C148" s="374"/>
      <c r="D148" s="267"/>
      <c r="E148" s="374"/>
      <c r="F148" s="276"/>
      <c r="G148" s="111" t="s">
        <v>83</v>
      </c>
      <c r="H148" s="61">
        <v>1</v>
      </c>
      <c r="I148" s="112">
        <v>0.09</v>
      </c>
      <c r="J148" s="61">
        <v>1</v>
      </c>
      <c r="K148" s="112">
        <v>0.04</v>
      </c>
      <c r="L148" s="61">
        <v>0</v>
      </c>
      <c r="M148" s="112">
        <v>0</v>
      </c>
      <c r="N148" s="61">
        <v>3</v>
      </c>
      <c r="O148" s="112">
        <v>48.21</v>
      </c>
      <c r="P148" s="61">
        <v>1</v>
      </c>
      <c r="Q148" s="112">
        <v>0.09</v>
      </c>
      <c r="R148" s="61">
        <f t="shared" si="4"/>
        <v>6</v>
      </c>
      <c r="S148" s="112">
        <f t="shared" si="4"/>
        <v>48.430000000000007</v>
      </c>
    </row>
    <row r="149" spans="1:19" ht="15.75" thickBot="1" x14ac:dyDescent="0.3">
      <c r="A149" s="371"/>
      <c r="B149" s="267"/>
      <c r="C149" s="374"/>
      <c r="D149" s="267"/>
      <c r="E149" s="374"/>
      <c r="F149" s="276"/>
      <c r="G149" s="111" t="s">
        <v>82</v>
      </c>
      <c r="H149" s="61">
        <v>8</v>
      </c>
      <c r="I149" s="112">
        <v>1.66</v>
      </c>
      <c r="J149" s="61">
        <v>7</v>
      </c>
      <c r="K149" s="112">
        <v>2.33</v>
      </c>
      <c r="L149" s="61">
        <v>0</v>
      </c>
      <c r="M149" s="112">
        <v>0</v>
      </c>
      <c r="N149" s="61">
        <v>48</v>
      </c>
      <c r="O149" s="112">
        <v>394.79</v>
      </c>
      <c r="P149" s="61">
        <v>1</v>
      </c>
      <c r="Q149" s="112">
        <v>0.04</v>
      </c>
      <c r="R149" s="61">
        <f t="shared" si="4"/>
        <v>64</v>
      </c>
      <c r="S149" s="112">
        <f t="shared" si="4"/>
        <v>398.82000000000005</v>
      </c>
    </row>
    <row r="150" spans="1:19" ht="15.75" thickTop="1" x14ac:dyDescent="0.25">
      <c r="A150" s="371"/>
      <c r="B150" s="267"/>
      <c r="C150" s="374"/>
      <c r="D150" s="267"/>
      <c r="E150" s="381"/>
      <c r="F150" s="276"/>
      <c r="G150" s="79" t="s">
        <v>81</v>
      </c>
      <c r="H150" s="113">
        <v>50</v>
      </c>
      <c r="I150" s="114">
        <v>18.3</v>
      </c>
      <c r="J150" s="113">
        <v>58</v>
      </c>
      <c r="K150" s="114">
        <v>31.52</v>
      </c>
      <c r="L150" s="113">
        <v>21</v>
      </c>
      <c r="M150" s="114">
        <v>294.12</v>
      </c>
      <c r="N150" s="113">
        <v>566</v>
      </c>
      <c r="O150" s="114">
        <v>10607.3</v>
      </c>
      <c r="P150" s="113">
        <v>5</v>
      </c>
      <c r="Q150" s="114">
        <v>4.78</v>
      </c>
      <c r="R150" s="113">
        <f t="shared" si="4"/>
        <v>700</v>
      </c>
      <c r="S150" s="114">
        <f>SUM(S144:S149)</f>
        <v>10956.02</v>
      </c>
    </row>
    <row r="151" spans="1:19" ht="15.75" thickBot="1" x14ac:dyDescent="0.3">
      <c r="A151" s="371"/>
      <c r="B151" s="267"/>
      <c r="C151" s="374"/>
      <c r="D151" s="267"/>
      <c r="E151" s="379" t="s">
        <v>80</v>
      </c>
      <c r="F151" s="276"/>
      <c r="G151" s="111" t="s">
        <v>79</v>
      </c>
      <c r="H151" s="61">
        <v>21293</v>
      </c>
      <c r="I151" s="112">
        <v>33313.050000000003</v>
      </c>
      <c r="J151" s="61">
        <v>8342</v>
      </c>
      <c r="K151" s="112">
        <v>10913.66</v>
      </c>
      <c r="L151" s="61">
        <v>340</v>
      </c>
      <c r="M151" s="112">
        <v>1445.79</v>
      </c>
      <c r="N151" s="61">
        <v>2646</v>
      </c>
      <c r="O151" s="112">
        <v>24138.28</v>
      </c>
      <c r="P151" s="61">
        <v>898</v>
      </c>
      <c r="Q151" s="112">
        <v>1114.56</v>
      </c>
      <c r="R151" s="61">
        <f t="shared" si="4"/>
        <v>33519</v>
      </c>
      <c r="S151" s="112">
        <f>+I151+K151+M151+O151+Q151</f>
        <v>70925.34</v>
      </c>
    </row>
    <row r="152" spans="1:19" ht="15.75" thickTop="1" x14ac:dyDescent="0.25">
      <c r="A152" s="371"/>
      <c r="B152" s="267"/>
      <c r="C152" s="374"/>
      <c r="D152" s="267"/>
      <c r="E152" s="374"/>
      <c r="F152" s="276"/>
      <c r="G152" s="79" t="s">
        <v>529</v>
      </c>
      <c r="H152" s="113">
        <v>21293</v>
      </c>
      <c r="I152" s="114">
        <v>33313.050000000003</v>
      </c>
      <c r="J152" s="113">
        <v>8342</v>
      </c>
      <c r="K152" s="114">
        <v>10913.66</v>
      </c>
      <c r="L152" s="113">
        <v>340</v>
      </c>
      <c r="M152" s="114">
        <v>1445.79</v>
      </c>
      <c r="N152" s="113">
        <v>2646</v>
      </c>
      <c r="O152" s="114">
        <v>24138.28</v>
      </c>
      <c r="P152" s="113">
        <v>898</v>
      </c>
      <c r="Q152" s="114">
        <v>1114.56</v>
      </c>
      <c r="R152" s="113">
        <f t="shared" si="4"/>
        <v>33519</v>
      </c>
      <c r="S152" s="114">
        <f>SUM(S151)</f>
        <v>70925.34</v>
      </c>
    </row>
    <row r="153" spans="1:19" x14ac:dyDescent="0.25">
      <c r="A153" s="371"/>
      <c r="B153" s="267"/>
      <c r="C153" s="374"/>
      <c r="D153" s="267"/>
      <c r="E153" s="379" t="s">
        <v>77</v>
      </c>
      <c r="F153" s="276"/>
      <c r="G153" s="111" t="s">
        <v>76</v>
      </c>
      <c r="H153" s="61">
        <v>0</v>
      </c>
      <c r="I153" s="112">
        <v>0</v>
      </c>
      <c r="J153" s="61">
        <v>0</v>
      </c>
      <c r="K153" s="112">
        <v>0</v>
      </c>
      <c r="L153" s="61">
        <v>0</v>
      </c>
      <c r="M153" s="112">
        <v>0</v>
      </c>
      <c r="N153" s="61">
        <v>0</v>
      </c>
      <c r="O153" s="112">
        <v>0</v>
      </c>
      <c r="P153" s="61">
        <v>0</v>
      </c>
      <c r="Q153" s="112">
        <v>0</v>
      </c>
      <c r="R153" s="61">
        <f t="shared" si="4"/>
        <v>0</v>
      </c>
      <c r="S153" s="112">
        <f>+I153+K153+M153+O153+Q153</f>
        <v>0</v>
      </c>
    </row>
    <row r="154" spans="1:19" x14ac:dyDescent="0.25">
      <c r="A154" s="371"/>
      <c r="B154" s="267"/>
      <c r="C154" s="374"/>
      <c r="D154" s="267"/>
      <c r="E154" s="374"/>
      <c r="F154" s="276"/>
      <c r="G154" s="111" t="s">
        <v>504</v>
      </c>
      <c r="H154" s="61">
        <v>0</v>
      </c>
      <c r="I154" s="112">
        <v>0</v>
      </c>
      <c r="J154" s="61">
        <v>0</v>
      </c>
      <c r="K154" s="112">
        <v>0</v>
      </c>
      <c r="L154" s="61">
        <v>0</v>
      </c>
      <c r="M154" s="112">
        <v>0</v>
      </c>
      <c r="N154" s="61">
        <v>1</v>
      </c>
      <c r="O154" s="112">
        <v>1.27</v>
      </c>
      <c r="P154" s="61">
        <v>0</v>
      </c>
      <c r="Q154" s="112">
        <v>0</v>
      </c>
      <c r="R154" s="61">
        <f t="shared" si="4"/>
        <v>1</v>
      </c>
      <c r="S154" s="112">
        <f>+I154+K154+M154+O154+Q154</f>
        <v>1.27</v>
      </c>
    </row>
    <row r="155" spans="1:19" x14ac:dyDescent="0.25">
      <c r="A155" s="371"/>
      <c r="B155" s="267"/>
      <c r="C155" s="374"/>
      <c r="D155" s="267"/>
      <c r="E155" s="374"/>
      <c r="F155" s="276"/>
      <c r="G155" s="111" t="s">
        <v>75</v>
      </c>
      <c r="H155" s="61">
        <v>0</v>
      </c>
      <c r="I155" s="112">
        <v>0</v>
      </c>
      <c r="J155" s="61">
        <v>0</v>
      </c>
      <c r="K155" s="112">
        <v>0</v>
      </c>
      <c r="L155" s="61">
        <v>0</v>
      </c>
      <c r="M155" s="112">
        <v>0</v>
      </c>
      <c r="N155" s="61">
        <v>0</v>
      </c>
      <c r="O155" s="112">
        <v>0</v>
      </c>
      <c r="P155" s="61">
        <v>2</v>
      </c>
      <c r="Q155" s="112">
        <v>0.44</v>
      </c>
      <c r="R155" s="61">
        <f t="shared" si="4"/>
        <v>2</v>
      </c>
      <c r="S155" s="112">
        <f>+I155+K155+M155+O155+Q155</f>
        <v>0.44</v>
      </c>
    </row>
    <row r="156" spans="1:19" x14ac:dyDescent="0.25">
      <c r="A156" s="371"/>
      <c r="B156" s="267"/>
      <c r="C156" s="374"/>
      <c r="D156" s="267"/>
      <c r="E156" s="374"/>
      <c r="F156" s="276"/>
      <c r="G156" s="111" t="s">
        <v>74</v>
      </c>
      <c r="H156" s="61">
        <v>106</v>
      </c>
      <c r="I156" s="112">
        <v>199</v>
      </c>
      <c r="J156" s="61">
        <v>54</v>
      </c>
      <c r="K156" s="112">
        <v>48.24</v>
      </c>
      <c r="L156" s="61">
        <v>14</v>
      </c>
      <c r="M156" s="112">
        <v>32.299999999999997</v>
      </c>
      <c r="N156" s="61">
        <v>90</v>
      </c>
      <c r="O156" s="112">
        <v>214.86</v>
      </c>
      <c r="P156" s="61">
        <v>7</v>
      </c>
      <c r="Q156" s="112">
        <v>5.92</v>
      </c>
      <c r="R156" s="61">
        <f t="shared" ref="R156:S187" si="5">+H156+J156+L156+N156+P156</f>
        <v>271</v>
      </c>
      <c r="S156" s="112">
        <f>+I156+K156+M156+O156+Q156</f>
        <v>500.32000000000005</v>
      </c>
    </row>
    <row r="157" spans="1:19" ht="15.75" thickBot="1" x14ac:dyDescent="0.3">
      <c r="A157" s="371"/>
      <c r="B157" s="267"/>
      <c r="C157" s="374"/>
      <c r="D157" s="267"/>
      <c r="E157" s="374"/>
      <c r="F157" s="276"/>
      <c r="G157" s="111" t="s">
        <v>73</v>
      </c>
      <c r="H157" s="61">
        <v>1</v>
      </c>
      <c r="I157" s="112">
        <v>0.09</v>
      </c>
      <c r="J157" s="61">
        <v>1</v>
      </c>
      <c r="K157" s="112">
        <v>0.02</v>
      </c>
      <c r="L157" s="61">
        <v>0</v>
      </c>
      <c r="M157" s="112">
        <v>0</v>
      </c>
      <c r="N157" s="61">
        <v>0</v>
      </c>
      <c r="O157" s="112">
        <v>0</v>
      </c>
      <c r="P157" s="61">
        <v>0</v>
      </c>
      <c r="Q157" s="112">
        <v>0</v>
      </c>
      <c r="R157" s="61">
        <f t="shared" si="5"/>
        <v>2</v>
      </c>
      <c r="S157" s="112">
        <f>+I157+K157+M157+O157+Q157</f>
        <v>0.11</v>
      </c>
    </row>
    <row r="158" spans="1:19" ht="16.5" thickTop="1" thickBot="1" x14ac:dyDescent="0.3">
      <c r="A158" s="371"/>
      <c r="B158" s="267"/>
      <c r="C158" s="374"/>
      <c r="D158" s="267"/>
      <c r="E158" s="376"/>
      <c r="F158" s="276"/>
      <c r="G158" s="79" t="s">
        <v>72</v>
      </c>
      <c r="H158" s="113">
        <v>107</v>
      </c>
      <c r="I158" s="114">
        <v>199.09</v>
      </c>
      <c r="J158" s="113">
        <v>55</v>
      </c>
      <c r="K158" s="114">
        <v>48.26</v>
      </c>
      <c r="L158" s="113">
        <v>14</v>
      </c>
      <c r="M158" s="114">
        <v>32.299999999999997</v>
      </c>
      <c r="N158" s="113">
        <v>91</v>
      </c>
      <c r="O158" s="114">
        <v>216.13</v>
      </c>
      <c r="P158" s="113">
        <v>9</v>
      </c>
      <c r="Q158" s="114">
        <v>6.36</v>
      </c>
      <c r="R158" s="113">
        <f t="shared" si="5"/>
        <v>276</v>
      </c>
      <c r="S158" s="114">
        <f>SUM(S153:S157)</f>
        <v>502.14000000000004</v>
      </c>
    </row>
    <row r="159" spans="1:19" ht="15" customHeight="1" thickTop="1" thickBot="1" x14ac:dyDescent="0.3">
      <c r="A159" s="371"/>
      <c r="B159" s="267"/>
      <c r="C159" s="375"/>
      <c r="D159" s="267"/>
      <c r="E159" s="377" t="s">
        <v>71</v>
      </c>
      <c r="F159" s="377"/>
      <c r="G159" s="377"/>
      <c r="H159" s="115">
        <v>59877</v>
      </c>
      <c r="I159" s="114">
        <v>124226.64</v>
      </c>
      <c r="J159" s="115">
        <v>25154</v>
      </c>
      <c r="K159" s="114">
        <v>120202.08</v>
      </c>
      <c r="L159" s="115">
        <v>1880</v>
      </c>
      <c r="M159" s="114">
        <v>23844.76</v>
      </c>
      <c r="N159" s="115">
        <v>15032</v>
      </c>
      <c r="O159" s="114">
        <v>664194.11</v>
      </c>
      <c r="P159" s="115">
        <v>2649</v>
      </c>
      <c r="Q159" s="114">
        <v>12340.42</v>
      </c>
      <c r="R159" s="115">
        <f t="shared" si="5"/>
        <v>104592</v>
      </c>
      <c r="S159" s="114">
        <f>+S158+S152+S150+S143+S130+S99+S91+S89</f>
        <v>944808.00999999989</v>
      </c>
    </row>
    <row r="160" spans="1:19" ht="15" customHeight="1" thickTop="1" thickBot="1" x14ac:dyDescent="0.3">
      <c r="A160" s="372"/>
      <c r="B160" s="267"/>
      <c r="C160" s="378" t="s">
        <v>70</v>
      </c>
      <c r="D160" s="378"/>
      <c r="E160" s="378"/>
      <c r="F160" s="378"/>
      <c r="G160" s="378"/>
      <c r="H160" s="116">
        <v>70761</v>
      </c>
      <c r="I160" s="117">
        <v>522701.58</v>
      </c>
      <c r="J160" s="116">
        <v>27998</v>
      </c>
      <c r="K160" s="117">
        <v>305494.23</v>
      </c>
      <c r="L160" s="116">
        <v>2413</v>
      </c>
      <c r="M160" s="117">
        <v>91386.41</v>
      </c>
      <c r="N160" s="116">
        <v>20448</v>
      </c>
      <c r="O160" s="117">
        <v>1672904.69</v>
      </c>
      <c r="P160" s="116">
        <v>3764</v>
      </c>
      <c r="Q160" s="117">
        <v>45772.6</v>
      </c>
      <c r="R160" s="116">
        <f t="shared" si="5"/>
        <v>125384</v>
      </c>
      <c r="S160" s="117">
        <f>+S159+S78</f>
        <v>2638259.5099999998</v>
      </c>
    </row>
    <row r="161" spans="1:19" ht="15" customHeight="1" thickTop="1" x14ac:dyDescent="0.25">
      <c r="A161" s="370" t="s">
        <v>54</v>
      </c>
      <c r="B161" s="267"/>
      <c r="C161" s="373" t="s">
        <v>53</v>
      </c>
      <c r="D161" s="267"/>
      <c r="E161" s="373" t="s">
        <v>69</v>
      </c>
      <c r="F161" s="276"/>
      <c r="G161" s="111" t="s">
        <v>68</v>
      </c>
      <c r="H161" s="61">
        <v>0</v>
      </c>
      <c r="I161" s="112">
        <v>0</v>
      </c>
      <c r="J161" s="61">
        <v>0</v>
      </c>
      <c r="K161" s="112">
        <v>0</v>
      </c>
      <c r="L161" s="61">
        <v>0</v>
      </c>
      <c r="M161" s="112">
        <v>0</v>
      </c>
      <c r="N161" s="61">
        <v>0</v>
      </c>
      <c r="O161" s="112">
        <v>0</v>
      </c>
      <c r="P161" s="61">
        <v>0</v>
      </c>
      <c r="Q161" s="112">
        <v>0</v>
      </c>
      <c r="R161" s="61">
        <f t="shared" si="5"/>
        <v>0</v>
      </c>
      <c r="S161" s="112">
        <f t="shared" si="5"/>
        <v>0</v>
      </c>
    </row>
    <row r="162" spans="1:19" x14ac:dyDescent="0.25">
      <c r="A162" s="371"/>
      <c r="B162" s="267"/>
      <c r="C162" s="374"/>
      <c r="D162" s="267"/>
      <c r="E162" s="374"/>
      <c r="F162" s="276"/>
      <c r="G162" s="111" t="s">
        <v>67</v>
      </c>
      <c r="H162" s="61">
        <v>0</v>
      </c>
      <c r="I162" s="112">
        <v>0</v>
      </c>
      <c r="J162" s="61">
        <v>0</v>
      </c>
      <c r="K162" s="112">
        <v>0</v>
      </c>
      <c r="L162" s="61">
        <v>0</v>
      </c>
      <c r="M162" s="112">
        <v>0</v>
      </c>
      <c r="N162" s="61">
        <v>0</v>
      </c>
      <c r="O162" s="112">
        <v>0</v>
      </c>
      <c r="P162" s="61">
        <v>0</v>
      </c>
      <c r="Q162" s="112">
        <v>0</v>
      </c>
      <c r="R162" s="61">
        <f t="shared" si="5"/>
        <v>0</v>
      </c>
      <c r="S162" s="112">
        <f t="shared" si="5"/>
        <v>0</v>
      </c>
    </row>
    <row r="163" spans="1:19" x14ac:dyDescent="0.25">
      <c r="A163" s="371"/>
      <c r="B163" s="267"/>
      <c r="C163" s="374"/>
      <c r="D163" s="267"/>
      <c r="E163" s="374"/>
      <c r="F163" s="276"/>
      <c r="G163" s="111" t="s">
        <v>66</v>
      </c>
      <c r="H163" s="61">
        <v>0</v>
      </c>
      <c r="I163" s="112">
        <v>0</v>
      </c>
      <c r="J163" s="61">
        <v>0</v>
      </c>
      <c r="K163" s="112">
        <v>0</v>
      </c>
      <c r="L163" s="61">
        <v>0</v>
      </c>
      <c r="M163" s="112">
        <v>0</v>
      </c>
      <c r="N163" s="61">
        <v>0</v>
      </c>
      <c r="O163" s="112">
        <v>0</v>
      </c>
      <c r="P163" s="61">
        <v>0</v>
      </c>
      <c r="Q163" s="112">
        <v>0</v>
      </c>
      <c r="R163" s="61">
        <f t="shared" si="5"/>
        <v>0</v>
      </c>
      <c r="S163" s="112">
        <f t="shared" si="5"/>
        <v>0</v>
      </c>
    </row>
    <row r="164" spans="1:19" x14ac:dyDescent="0.25">
      <c r="A164" s="371"/>
      <c r="B164" s="267"/>
      <c r="C164" s="374"/>
      <c r="D164" s="267"/>
      <c r="E164" s="374"/>
      <c r="F164" s="276"/>
      <c r="G164" s="111" t="s">
        <v>65</v>
      </c>
      <c r="H164" s="61">
        <v>0</v>
      </c>
      <c r="I164" s="112">
        <v>0</v>
      </c>
      <c r="J164" s="61">
        <v>0</v>
      </c>
      <c r="K164" s="112">
        <v>0</v>
      </c>
      <c r="L164" s="61">
        <v>0</v>
      </c>
      <c r="M164" s="112">
        <v>0</v>
      </c>
      <c r="N164" s="61">
        <v>0</v>
      </c>
      <c r="O164" s="112">
        <v>0</v>
      </c>
      <c r="P164" s="61">
        <v>0</v>
      </c>
      <c r="Q164" s="112">
        <v>0</v>
      </c>
      <c r="R164" s="61">
        <f t="shared" si="5"/>
        <v>0</v>
      </c>
      <c r="S164" s="112">
        <f t="shared" si="5"/>
        <v>0</v>
      </c>
    </row>
    <row r="165" spans="1:19" x14ac:dyDescent="0.25">
      <c r="A165" s="371"/>
      <c r="B165" s="267"/>
      <c r="C165" s="374"/>
      <c r="D165" s="267"/>
      <c r="E165" s="374"/>
      <c r="F165" s="276"/>
      <c r="G165" s="111" t="s">
        <v>64</v>
      </c>
      <c r="H165" s="61">
        <v>0</v>
      </c>
      <c r="I165" s="112">
        <v>0</v>
      </c>
      <c r="J165" s="61">
        <v>0</v>
      </c>
      <c r="K165" s="112">
        <v>0</v>
      </c>
      <c r="L165" s="61">
        <v>0</v>
      </c>
      <c r="M165" s="112">
        <v>0</v>
      </c>
      <c r="N165" s="61">
        <v>0</v>
      </c>
      <c r="O165" s="112">
        <v>0</v>
      </c>
      <c r="P165" s="61">
        <v>0</v>
      </c>
      <c r="Q165" s="112">
        <v>0</v>
      </c>
      <c r="R165" s="61">
        <f t="shared" si="5"/>
        <v>0</v>
      </c>
      <c r="S165" s="112">
        <f t="shared" si="5"/>
        <v>0</v>
      </c>
    </row>
    <row r="166" spans="1:19" x14ac:dyDescent="0.25">
      <c r="A166" s="371"/>
      <c r="B166" s="267"/>
      <c r="C166" s="374"/>
      <c r="D166" s="267"/>
      <c r="E166" s="374"/>
      <c r="F166" s="276"/>
      <c r="G166" s="111" t="s">
        <v>63</v>
      </c>
      <c r="H166" s="61">
        <v>0</v>
      </c>
      <c r="I166" s="112">
        <v>0</v>
      </c>
      <c r="J166" s="61">
        <v>0</v>
      </c>
      <c r="K166" s="112">
        <v>0</v>
      </c>
      <c r="L166" s="61">
        <v>0</v>
      </c>
      <c r="M166" s="112">
        <v>0</v>
      </c>
      <c r="N166" s="61">
        <v>0</v>
      </c>
      <c r="O166" s="112">
        <v>0</v>
      </c>
      <c r="P166" s="61">
        <v>0</v>
      </c>
      <c r="Q166" s="112">
        <v>0</v>
      </c>
      <c r="R166" s="61">
        <f t="shared" si="5"/>
        <v>0</v>
      </c>
      <c r="S166" s="112">
        <f t="shared" si="5"/>
        <v>0</v>
      </c>
    </row>
    <row r="167" spans="1:19" x14ac:dyDescent="0.25">
      <c r="A167" s="371"/>
      <c r="B167" s="267"/>
      <c r="C167" s="374"/>
      <c r="D167" s="267"/>
      <c r="E167" s="374"/>
      <c r="F167" s="276"/>
      <c r="G167" s="111" t="s">
        <v>62</v>
      </c>
      <c r="H167" s="61">
        <v>0</v>
      </c>
      <c r="I167" s="112">
        <v>0</v>
      </c>
      <c r="J167" s="61">
        <v>0</v>
      </c>
      <c r="K167" s="112">
        <v>0</v>
      </c>
      <c r="L167" s="61">
        <v>0</v>
      </c>
      <c r="M167" s="112">
        <v>0</v>
      </c>
      <c r="N167" s="61">
        <v>0</v>
      </c>
      <c r="O167" s="112">
        <v>0</v>
      </c>
      <c r="P167" s="61">
        <v>0</v>
      </c>
      <c r="Q167" s="112">
        <v>0</v>
      </c>
      <c r="R167" s="61">
        <f t="shared" si="5"/>
        <v>0</v>
      </c>
      <c r="S167" s="112">
        <f t="shared" si="5"/>
        <v>0</v>
      </c>
    </row>
    <row r="168" spans="1:19" x14ac:dyDescent="0.25">
      <c r="A168" s="371"/>
      <c r="B168" s="267"/>
      <c r="C168" s="374"/>
      <c r="D168" s="267"/>
      <c r="E168" s="374"/>
      <c r="F168" s="276"/>
      <c r="G168" s="111" t="s">
        <v>61</v>
      </c>
      <c r="H168" s="61">
        <v>0</v>
      </c>
      <c r="I168" s="112">
        <v>0</v>
      </c>
      <c r="J168" s="61">
        <v>0</v>
      </c>
      <c r="K168" s="112">
        <v>0</v>
      </c>
      <c r="L168" s="61">
        <v>0</v>
      </c>
      <c r="M168" s="112">
        <v>0</v>
      </c>
      <c r="N168" s="61">
        <v>0</v>
      </c>
      <c r="O168" s="112">
        <v>0</v>
      </c>
      <c r="P168" s="61">
        <v>0</v>
      </c>
      <c r="Q168" s="112">
        <v>0</v>
      </c>
      <c r="R168" s="61">
        <f t="shared" si="5"/>
        <v>0</v>
      </c>
      <c r="S168" s="112">
        <f t="shared" si="5"/>
        <v>0</v>
      </c>
    </row>
    <row r="169" spans="1:19" x14ac:dyDescent="0.25">
      <c r="A169" s="371"/>
      <c r="B169" s="267"/>
      <c r="C169" s="374"/>
      <c r="D169" s="267"/>
      <c r="E169" s="374"/>
      <c r="F169" s="276"/>
      <c r="G169" s="111" t="s">
        <v>60</v>
      </c>
      <c r="H169" s="61">
        <v>0</v>
      </c>
      <c r="I169" s="112">
        <v>0</v>
      </c>
      <c r="J169" s="61">
        <v>0</v>
      </c>
      <c r="K169" s="112">
        <v>0</v>
      </c>
      <c r="L169" s="61">
        <v>0</v>
      </c>
      <c r="M169" s="112">
        <v>0</v>
      </c>
      <c r="N169" s="61">
        <v>0</v>
      </c>
      <c r="O169" s="112">
        <v>0</v>
      </c>
      <c r="P169" s="61">
        <v>0</v>
      </c>
      <c r="Q169" s="112">
        <v>0</v>
      </c>
      <c r="R169" s="61">
        <f t="shared" si="5"/>
        <v>0</v>
      </c>
      <c r="S169" s="112">
        <f t="shared" si="5"/>
        <v>0</v>
      </c>
    </row>
    <row r="170" spans="1:19" x14ac:dyDescent="0.25">
      <c r="A170" s="371"/>
      <c r="B170" s="267"/>
      <c r="C170" s="374"/>
      <c r="D170" s="267"/>
      <c r="E170" s="374"/>
      <c r="F170" s="276"/>
      <c r="G170" s="111" t="s">
        <v>59</v>
      </c>
      <c r="H170" s="61">
        <v>0</v>
      </c>
      <c r="I170" s="112">
        <v>0</v>
      </c>
      <c r="J170" s="61">
        <v>0</v>
      </c>
      <c r="K170" s="112">
        <v>0</v>
      </c>
      <c r="L170" s="61">
        <v>0</v>
      </c>
      <c r="M170" s="112">
        <v>0</v>
      </c>
      <c r="N170" s="61">
        <v>0</v>
      </c>
      <c r="O170" s="112">
        <v>0</v>
      </c>
      <c r="P170" s="61">
        <v>0</v>
      </c>
      <c r="Q170" s="112">
        <v>0</v>
      </c>
      <c r="R170" s="61">
        <f t="shared" si="5"/>
        <v>0</v>
      </c>
      <c r="S170" s="112">
        <f t="shared" si="5"/>
        <v>0</v>
      </c>
    </row>
    <row r="171" spans="1:19" x14ac:dyDescent="0.25">
      <c r="A171" s="371"/>
      <c r="B171" s="267"/>
      <c r="C171" s="374"/>
      <c r="D171" s="267"/>
      <c r="E171" s="374"/>
      <c r="F171" s="276"/>
      <c r="G171" s="111" t="s">
        <v>58</v>
      </c>
      <c r="H171" s="61">
        <v>0</v>
      </c>
      <c r="I171" s="112">
        <v>0</v>
      </c>
      <c r="J171" s="61">
        <v>0</v>
      </c>
      <c r="K171" s="112">
        <v>0</v>
      </c>
      <c r="L171" s="61">
        <v>0</v>
      </c>
      <c r="M171" s="112">
        <v>0</v>
      </c>
      <c r="N171" s="61">
        <v>0</v>
      </c>
      <c r="O171" s="112">
        <v>0</v>
      </c>
      <c r="P171" s="61">
        <v>0</v>
      </c>
      <c r="Q171" s="112">
        <v>0</v>
      </c>
      <c r="R171" s="61">
        <f t="shared" si="5"/>
        <v>0</v>
      </c>
      <c r="S171" s="112">
        <f t="shared" si="5"/>
        <v>0</v>
      </c>
    </row>
    <row r="172" spans="1:19" x14ac:dyDescent="0.25">
      <c r="A172" s="371"/>
      <c r="B172" s="267"/>
      <c r="C172" s="374"/>
      <c r="D172" s="267"/>
      <c r="E172" s="374"/>
      <c r="F172" s="276"/>
      <c r="G172" s="111" t="s">
        <v>505</v>
      </c>
      <c r="H172" s="61">
        <v>0</v>
      </c>
      <c r="I172" s="112">
        <v>0</v>
      </c>
      <c r="J172" s="61">
        <v>0</v>
      </c>
      <c r="K172" s="112">
        <v>0</v>
      </c>
      <c r="L172" s="61">
        <v>0</v>
      </c>
      <c r="M172" s="112">
        <v>0</v>
      </c>
      <c r="N172" s="61">
        <v>0</v>
      </c>
      <c r="O172" s="112">
        <v>0</v>
      </c>
      <c r="P172" s="61">
        <v>0</v>
      </c>
      <c r="Q172" s="112">
        <v>0</v>
      </c>
      <c r="R172" s="61">
        <f t="shared" si="5"/>
        <v>0</v>
      </c>
      <c r="S172" s="112">
        <f t="shared" si="5"/>
        <v>0</v>
      </c>
    </row>
    <row r="173" spans="1:19" x14ac:dyDescent="0.25">
      <c r="A173" s="371"/>
      <c r="B173" s="267"/>
      <c r="C173" s="374"/>
      <c r="D173" s="267"/>
      <c r="E173" s="374"/>
      <c r="F173" s="276"/>
      <c r="G173" s="111" t="s">
        <v>57</v>
      </c>
      <c r="H173" s="61">
        <v>0</v>
      </c>
      <c r="I173" s="112">
        <v>0</v>
      </c>
      <c r="J173" s="61">
        <v>0</v>
      </c>
      <c r="K173" s="112">
        <v>0</v>
      </c>
      <c r="L173" s="61">
        <v>0</v>
      </c>
      <c r="M173" s="112">
        <v>0</v>
      </c>
      <c r="N173" s="61">
        <v>0</v>
      </c>
      <c r="O173" s="112">
        <v>0</v>
      </c>
      <c r="P173" s="61">
        <v>0</v>
      </c>
      <c r="Q173" s="112">
        <v>0</v>
      </c>
      <c r="R173" s="61">
        <f t="shared" si="5"/>
        <v>0</v>
      </c>
      <c r="S173" s="112">
        <f t="shared" si="5"/>
        <v>0</v>
      </c>
    </row>
    <row r="174" spans="1:19" ht="15.75" thickBot="1" x14ac:dyDescent="0.3">
      <c r="A174" s="371"/>
      <c r="B174" s="267"/>
      <c r="C174" s="374"/>
      <c r="D174" s="267"/>
      <c r="E174" s="374"/>
      <c r="F174" s="276"/>
      <c r="G174" s="111" t="s">
        <v>56</v>
      </c>
      <c r="H174" s="61">
        <v>0</v>
      </c>
      <c r="I174" s="112">
        <v>0</v>
      </c>
      <c r="J174" s="61">
        <v>0</v>
      </c>
      <c r="K174" s="112">
        <v>0</v>
      </c>
      <c r="L174" s="61">
        <v>0</v>
      </c>
      <c r="M174" s="112">
        <v>0</v>
      </c>
      <c r="N174" s="61">
        <v>0</v>
      </c>
      <c r="O174" s="112">
        <v>0</v>
      </c>
      <c r="P174" s="61">
        <v>0</v>
      </c>
      <c r="Q174" s="112">
        <v>0</v>
      </c>
      <c r="R174" s="61">
        <f t="shared" si="5"/>
        <v>0</v>
      </c>
      <c r="S174" s="112">
        <f t="shared" si="5"/>
        <v>0</v>
      </c>
    </row>
    <row r="175" spans="1:19" ht="15.75" thickTop="1" x14ac:dyDescent="0.25">
      <c r="A175" s="371"/>
      <c r="B175" s="267"/>
      <c r="C175" s="374"/>
      <c r="D175" s="267"/>
      <c r="E175" s="381"/>
      <c r="F175" s="276"/>
      <c r="G175" s="79" t="s">
        <v>55</v>
      </c>
      <c r="H175" s="113">
        <v>0</v>
      </c>
      <c r="I175" s="114">
        <v>0</v>
      </c>
      <c r="J175" s="113">
        <v>0</v>
      </c>
      <c r="K175" s="114">
        <v>0</v>
      </c>
      <c r="L175" s="113">
        <v>0</v>
      </c>
      <c r="M175" s="114">
        <v>0</v>
      </c>
      <c r="N175" s="113">
        <v>0</v>
      </c>
      <c r="O175" s="114">
        <v>0</v>
      </c>
      <c r="P175" s="113">
        <v>0</v>
      </c>
      <c r="Q175" s="114">
        <v>0</v>
      </c>
      <c r="R175" s="113">
        <f t="shared" si="5"/>
        <v>0</v>
      </c>
      <c r="S175" s="114">
        <f>SUM(S161:S174)</f>
        <v>0</v>
      </c>
    </row>
    <row r="176" spans="1:19" ht="15" customHeight="1" x14ac:dyDescent="0.25">
      <c r="A176" s="371"/>
      <c r="B176" s="267"/>
      <c r="C176" s="374"/>
      <c r="D176" s="267"/>
      <c r="E176" s="379" t="s">
        <v>52</v>
      </c>
      <c r="F176" s="276"/>
      <c r="G176" s="111" t="s">
        <v>51</v>
      </c>
      <c r="H176" s="61">
        <v>0</v>
      </c>
      <c r="I176" s="112">
        <v>0</v>
      </c>
      <c r="J176" s="61">
        <v>0</v>
      </c>
      <c r="K176" s="112">
        <v>0</v>
      </c>
      <c r="L176" s="61">
        <v>0</v>
      </c>
      <c r="M176" s="112">
        <v>0</v>
      </c>
      <c r="N176" s="61">
        <v>0</v>
      </c>
      <c r="O176" s="112">
        <v>0</v>
      </c>
      <c r="P176" s="61">
        <v>0</v>
      </c>
      <c r="Q176" s="112">
        <v>0</v>
      </c>
      <c r="R176" s="61">
        <f t="shared" si="5"/>
        <v>0</v>
      </c>
      <c r="S176" s="112">
        <f>+I176+K176+M176+O176+Q176</f>
        <v>0</v>
      </c>
    </row>
    <row r="177" spans="1:19" x14ac:dyDescent="0.25">
      <c r="A177" s="371"/>
      <c r="B177" s="267"/>
      <c r="C177" s="374"/>
      <c r="D177" s="267"/>
      <c r="E177" s="374"/>
      <c r="F177" s="276"/>
      <c r="G177" s="111" t="s">
        <v>50</v>
      </c>
      <c r="H177" s="61">
        <v>0</v>
      </c>
      <c r="I177" s="112">
        <v>0</v>
      </c>
      <c r="J177" s="61">
        <v>0</v>
      </c>
      <c r="K177" s="112">
        <v>0</v>
      </c>
      <c r="L177" s="61">
        <v>0</v>
      </c>
      <c r="M177" s="112">
        <v>0</v>
      </c>
      <c r="N177" s="61">
        <v>0</v>
      </c>
      <c r="O177" s="112">
        <v>0</v>
      </c>
      <c r="P177" s="61">
        <v>0</v>
      </c>
      <c r="Q177" s="112">
        <v>0</v>
      </c>
      <c r="R177" s="61">
        <f t="shared" si="5"/>
        <v>0</v>
      </c>
      <c r="S177" s="112">
        <f>+I177+K177+M177+O177+Q177</f>
        <v>0</v>
      </c>
    </row>
    <row r="178" spans="1:19" ht="15.75" thickBot="1" x14ac:dyDescent="0.3">
      <c r="A178" s="371"/>
      <c r="B178" s="267"/>
      <c r="C178" s="374"/>
      <c r="D178" s="267"/>
      <c r="E178" s="374"/>
      <c r="F178" s="276"/>
      <c r="G178" s="111" t="s">
        <v>49</v>
      </c>
      <c r="H178" s="61">
        <v>0</v>
      </c>
      <c r="I178" s="112">
        <v>0</v>
      </c>
      <c r="J178" s="61">
        <v>0</v>
      </c>
      <c r="K178" s="112">
        <v>0</v>
      </c>
      <c r="L178" s="61">
        <v>0</v>
      </c>
      <c r="M178" s="112">
        <v>0</v>
      </c>
      <c r="N178" s="61">
        <v>0</v>
      </c>
      <c r="O178" s="112">
        <v>0</v>
      </c>
      <c r="P178" s="61">
        <v>0</v>
      </c>
      <c r="Q178" s="112">
        <v>0</v>
      </c>
      <c r="R178" s="61">
        <f t="shared" si="5"/>
        <v>0</v>
      </c>
      <c r="S178" s="112">
        <f>+I178+K178+M178+O178+Q178</f>
        <v>0</v>
      </c>
    </row>
    <row r="179" spans="1:19" ht="16.5" thickTop="1" thickBot="1" x14ac:dyDescent="0.3">
      <c r="A179" s="371"/>
      <c r="B179" s="267"/>
      <c r="C179" s="374"/>
      <c r="D179" s="267"/>
      <c r="E179" s="376"/>
      <c r="F179" s="276"/>
      <c r="G179" s="79" t="s">
        <v>48</v>
      </c>
      <c r="H179" s="115">
        <v>0</v>
      </c>
      <c r="I179" s="114">
        <v>0</v>
      </c>
      <c r="J179" s="115">
        <v>0</v>
      </c>
      <c r="K179" s="114">
        <v>0</v>
      </c>
      <c r="L179" s="115">
        <v>0</v>
      </c>
      <c r="M179" s="114">
        <v>0</v>
      </c>
      <c r="N179" s="115">
        <v>0</v>
      </c>
      <c r="O179" s="114">
        <v>0</v>
      </c>
      <c r="P179" s="115">
        <v>0</v>
      </c>
      <c r="Q179" s="114">
        <v>0</v>
      </c>
      <c r="R179" s="115">
        <f t="shared" si="5"/>
        <v>0</v>
      </c>
      <c r="S179" s="114">
        <f>SUM(S176:S178)</f>
        <v>0</v>
      </c>
    </row>
    <row r="180" spans="1:19" ht="15" customHeight="1" thickTop="1" thickBot="1" x14ac:dyDescent="0.3">
      <c r="A180" s="371"/>
      <c r="B180" s="267"/>
      <c r="C180" s="375"/>
      <c r="D180" s="267"/>
      <c r="E180" s="377" t="s">
        <v>47</v>
      </c>
      <c r="F180" s="377"/>
      <c r="G180" s="377"/>
      <c r="H180" s="115">
        <v>0</v>
      </c>
      <c r="I180" s="114">
        <v>0</v>
      </c>
      <c r="J180" s="115">
        <v>0</v>
      </c>
      <c r="K180" s="114">
        <v>0</v>
      </c>
      <c r="L180" s="115">
        <v>0</v>
      </c>
      <c r="M180" s="114">
        <v>0</v>
      </c>
      <c r="N180" s="115">
        <v>0</v>
      </c>
      <c r="O180" s="114">
        <v>0</v>
      </c>
      <c r="P180" s="115">
        <v>0</v>
      </c>
      <c r="Q180" s="114">
        <v>0</v>
      </c>
      <c r="R180" s="115">
        <f t="shared" si="5"/>
        <v>0</v>
      </c>
      <c r="S180" s="114">
        <f>+S179+S175</f>
        <v>0</v>
      </c>
    </row>
    <row r="181" spans="1:19" ht="15" customHeight="1" thickTop="1" thickBot="1" x14ac:dyDescent="0.3">
      <c r="A181" s="372"/>
      <c r="B181" s="267"/>
      <c r="C181" s="378" t="s">
        <v>46</v>
      </c>
      <c r="D181" s="378"/>
      <c r="E181" s="378"/>
      <c r="F181" s="378"/>
      <c r="G181" s="378"/>
      <c r="H181" s="116">
        <v>0</v>
      </c>
      <c r="I181" s="117">
        <v>0</v>
      </c>
      <c r="J181" s="116">
        <v>0</v>
      </c>
      <c r="K181" s="117">
        <v>0</v>
      </c>
      <c r="L181" s="116">
        <v>0</v>
      </c>
      <c r="M181" s="117">
        <v>0</v>
      </c>
      <c r="N181" s="116">
        <v>0</v>
      </c>
      <c r="O181" s="117">
        <v>0</v>
      </c>
      <c r="P181" s="116">
        <v>0</v>
      </c>
      <c r="Q181" s="117">
        <v>0</v>
      </c>
      <c r="R181" s="116">
        <f t="shared" si="5"/>
        <v>0</v>
      </c>
      <c r="S181" s="117">
        <f>+S180</f>
        <v>0</v>
      </c>
    </row>
    <row r="182" spans="1:19" ht="15" customHeight="1" thickTop="1" x14ac:dyDescent="0.25">
      <c r="A182" s="370" t="s">
        <v>45</v>
      </c>
      <c r="B182" s="267"/>
      <c r="C182" s="373" t="s">
        <v>45</v>
      </c>
      <c r="D182" s="267"/>
      <c r="E182" s="373" t="s">
        <v>45</v>
      </c>
      <c r="F182" s="276"/>
      <c r="G182" s="111" t="s">
        <v>44</v>
      </c>
      <c r="H182" s="61">
        <v>10588</v>
      </c>
      <c r="I182" s="112">
        <v>1736.79</v>
      </c>
      <c r="J182" s="61">
        <v>4318</v>
      </c>
      <c r="K182" s="112">
        <v>531.53</v>
      </c>
      <c r="L182" s="61">
        <v>220</v>
      </c>
      <c r="M182" s="112">
        <v>53.33</v>
      </c>
      <c r="N182" s="61">
        <v>2243</v>
      </c>
      <c r="O182" s="112">
        <v>2134.31</v>
      </c>
      <c r="P182" s="61">
        <v>325</v>
      </c>
      <c r="Q182" s="112">
        <v>45.1</v>
      </c>
      <c r="R182" s="61">
        <f t="shared" si="5"/>
        <v>17694</v>
      </c>
      <c r="S182" s="112">
        <f t="shared" si="5"/>
        <v>4501.0599999999995</v>
      </c>
    </row>
    <row r="183" spans="1:19" x14ac:dyDescent="0.25">
      <c r="A183" s="371"/>
      <c r="B183" s="267"/>
      <c r="C183" s="374"/>
      <c r="D183" s="267"/>
      <c r="E183" s="374"/>
      <c r="F183" s="276"/>
      <c r="G183" s="111" t="s">
        <v>43</v>
      </c>
      <c r="H183" s="61">
        <v>0</v>
      </c>
      <c r="I183" s="112">
        <v>0</v>
      </c>
      <c r="J183" s="61">
        <v>0</v>
      </c>
      <c r="K183" s="112">
        <v>0</v>
      </c>
      <c r="L183" s="61">
        <v>18</v>
      </c>
      <c r="M183" s="112">
        <v>70.959999999999994</v>
      </c>
      <c r="N183" s="61">
        <v>212</v>
      </c>
      <c r="O183" s="112">
        <v>390.58</v>
      </c>
      <c r="P183" s="61">
        <v>1</v>
      </c>
      <c r="Q183" s="112">
        <v>4.9000000000000004</v>
      </c>
      <c r="R183" s="61">
        <f t="shared" si="5"/>
        <v>231</v>
      </c>
      <c r="S183" s="112">
        <f t="shared" si="5"/>
        <v>466.43999999999994</v>
      </c>
    </row>
    <row r="184" spans="1:19" x14ac:dyDescent="0.25">
      <c r="A184" s="371"/>
      <c r="B184" s="267"/>
      <c r="C184" s="374"/>
      <c r="D184" s="267"/>
      <c r="E184" s="374"/>
      <c r="F184" s="276"/>
      <c r="G184" s="111" t="s">
        <v>42</v>
      </c>
      <c r="H184" s="61">
        <v>41</v>
      </c>
      <c r="I184" s="112">
        <v>4.3099999999999996</v>
      </c>
      <c r="J184" s="61">
        <v>22</v>
      </c>
      <c r="K184" s="112">
        <v>2.14</v>
      </c>
      <c r="L184" s="61">
        <v>1</v>
      </c>
      <c r="M184" s="112">
        <v>0.76</v>
      </c>
      <c r="N184" s="61">
        <v>46</v>
      </c>
      <c r="O184" s="112">
        <v>4.7</v>
      </c>
      <c r="P184" s="61">
        <v>27</v>
      </c>
      <c r="Q184" s="112">
        <v>3.61</v>
      </c>
      <c r="R184" s="61">
        <f t="shared" si="5"/>
        <v>137</v>
      </c>
      <c r="S184" s="112">
        <f t="shared" si="5"/>
        <v>15.52</v>
      </c>
    </row>
    <row r="185" spans="1:19" x14ac:dyDescent="0.25">
      <c r="A185" s="371"/>
      <c r="B185" s="267"/>
      <c r="C185" s="374"/>
      <c r="D185" s="267"/>
      <c r="E185" s="374"/>
      <c r="F185" s="276"/>
      <c r="G185" s="111" t="s">
        <v>41</v>
      </c>
      <c r="H185" s="61">
        <v>12</v>
      </c>
      <c r="I185" s="112">
        <v>1.81</v>
      </c>
      <c r="J185" s="61">
        <v>2</v>
      </c>
      <c r="K185" s="112">
        <v>0.28999999999999998</v>
      </c>
      <c r="L185" s="61">
        <v>1</v>
      </c>
      <c r="M185" s="112">
        <v>0.31</v>
      </c>
      <c r="N185" s="61">
        <v>1</v>
      </c>
      <c r="O185" s="112">
        <v>0.28000000000000003</v>
      </c>
      <c r="P185" s="61">
        <v>0</v>
      </c>
      <c r="Q185" s="112">
        <v>0</v>
      </c>
      <c r="R185" s="61">
        <f t="shared" si="5"/>
        <v>16</v>
      </c>
      <c r="S185" s="112">
        <f t="shared" si="5"/>
        <v>2.6900000000000004</v>
      </c>
    </row>
    <row r="186" spans="1:19" x14ac:dyDescent="0.25">
      <c r="A186" s="371"/>
      <c r="B186" s="267"/>
      <c r="C186" s="374"/>
      <c r="D186" s="267"/>
      <c r="E186" s="374"/>
      <c r="F186" s="276"/>
      <c r="G186" s="111" t="s">
        <v>40</v>
      </c>
      <c r="H186" s="61">
        <v>570</v>
      </c>
      <c r="I186" s="112">
        <v>65.56</v>
      </c>
      <c r="J186" s="61">
        <v>244</v>
      </c>
      <c r="K186" s="112">
        <v>99.71</v>
      </c>
      <c r="L186" s="61">
        <v>4</v>
      </c>
      <c r="M186" s="112">
        <v>0.5</v>
      </c>
      <c r="N186" s="61">
        <v>345</v>
      </c>
      <c r="O186" s="112">
        <v>216.33</v>
      </c>
      <c r="P186" s="61">
        <v>84</v>
      </c>
      <c r="Q186" s="112">
        <v>13.59</v>
      </c>
      <c r="R186" s="61">
        <f t="shared" si="5"/>
        <v>1247</v>
      </c>
      <c r="S186" s="112">
        <f t="shared" si="5"/>
        <v>395.69</v>
      </c>
    </row>
    <row r="187" spans="1:19" ht="15.75" thickBot="1" x14ac:dyDescent="0.3">
      <c r="A187" s="371"/>
      <c r="B187" s="267"/>
      <c r="C187" s="374"/>
      <c r="D187" s="267"/>
      <c r="E187" s="374"/>
      <c r="F187" s="276"/>
      <c r="G187" s="111" t="s">
        <v>39</v>
      </c>
      <c r="H187" s="61">
        <v>206</v>
      </c>
      <c r="I187" s="112">
        <v>14.89</v>
      </c>
      <c r="J187" s="61">
        <v>123</v>
      </c>
      <c r="K187" s="112">
        <v>19.28</v>
      </c>
      <c r="L187" s="61">
        <v>5</v>
      </c>
      <c r="M187" s="112">
        <v>3.01</v>
      </c>
      <c r="N187" s="61">
        <v>850</v>
      </c>
      <c r="O187" s="112">
        <v>524.88</v>
      </c>
      <c r="P187" s="61">
        <v>89</v>
      </c>
      <c r="Q187" s="112">
        <v>30.37</v>
      </c>
      <c r="R187" s="61">
        <f t="shared" si="5"/>
        <v>1273</v>
      </c>
      <c r="S187" s="112">
        <f t="shared" si="5"/>
        <v>592.42999999999995</v>
      </c>
    </row>
    <row r="188" spans="1:19" ht="16.5" thickTop="1" thickBot="1" x14ac:dyDescent="0.3">
      <c r="A188" s="371"/>
      <c r="B188" s="267"/>
      <c r="C188" s="374"/>
      <c r="D188" s="267"/>
      <c r="E188" s="376"/>
      <c r="F188" s="276"/>
      <c r="G188" s="79" t="s">
        <v>38</v>
      </c>
      <c r="H188" s="115">
        <v>11336</v>
      </c>
      <c r="I188" s="114">
        <v>1823.36</v>
      </c>
      <c r="J188" s="115">
        <v>4648</v>
      </c>
      <c r="K188" s="114">
        <v>652.95000000000005</v>
      </c>
      <c r="L188" s="115">
        <v>245</v>
      </c>
      <c r="M188" s="114">
        <v>128.87</v>
      </c>
      <c r="N188" s="115">
        <v>3494</v>
      </c>
      <c r="O188" s="114">
        <v>3271.08</v>
      </c>
      <c r="P188" s="115">
        <v>487</v>
      </c>
      <c r="Q188" s="114">
        <v>97.57</v>
      </c>
      <c r="R188" s="115">
        <f t="shared" ref="R188:R195" si="6">+H188+J188+L188+N188+P188</f>
        <v>20210</v>
      </c>
      <c r="S188" s="114">
        <f>SUM(S182:S187)</f>
        <v>5973.829999999999</v>
      </c>
    </row>
    <row r="189" spans="1:19" ht="15" customHeight="1" thickTop="1" thickBot="1" x14ac:dyDescent="0.3">
      <c r="A189" s="371"/>
      <c r="B189" s="267"/>
      <c r="C189" s="375"/>
      <c r="D189" s="267"/>
      <c r="E189" s="377" t="s">
        <v>38</v>
      </c>
      <c r="F189" s="377"/>
      <c r="G189" s="377"/>
      <c r="H189" s="115">
        <v>11336</v>
      </c>
      <c r="I189" s="114">
        <v>1823.36</v>
      </c>
      <c r="J189" s="115">
        <v>4648</v>
      </c>
      <c r="K189" s="114">
        <v>652.95000000000005</v>
      </c>
      <c r="L189" s="115">
        <v>245</v>
      </c>
      <c r="M189" s="114">
        <v>128.87</v>
      </c>
      <c r="N189" s="115">
        <v>3494</v>
      </c>
      <c r="O189" s="114">
        <v>3271.08</v>
      </c>
      <c r="P189" s="115">
        <v>487</v>
      </c>
      <c r="Q189" s="114">
        <v>97.57</v>
      </c>
      <c r="R189" s="115">
        <f t="shared" si="6"/>
        <v>20210</v>
      </c>
      <c r="S189" s="114">
        <f>+S188</f>
        <v>5973.829999999999</v>
      </c>
    </row>
    <row r="190" spans="1:19" ht="15" customHeight="1" thickTop="1" thickBot="1" x14ac:dyDescent="0.3">
      <c r="A190" s="372"/>
      <c r="B190" s="267"/>
      <c r="C190" s="378" t="s">
        <v>38</v>
      </c>
      <c r="D190" s="378"/>
      <c r="E190" s="378"/>
      <c r="F190" s="378"/>
      <c r="G190" s="378"/>
      <c r="H190" s="116">
        <v>11336</v>
      </c>
      <c r="I190" s="117">
        <v>1823.36</v>
      </c>
      <c r="J190" s="116">
        <v>4648</v>
      </c>
      <c r="K190" s="117">
        <v>652.95000000000005</v>
      </c>
      <c r="L190" s="116">
        <v>245</v>
      </c>
      <c r="M190" s="117">
        <v>128.87</v>
      </c>
      <c r="N190" s="116">
        <v>3494</v>
      </c>
      <c r="O190" s="117">
        <v>3271.08</v>
      </c>
      <c r="P190" s="116">
        <v>487</v>
      </c>
      <c r="Q190" s="117">
        <v>97.57</v>
      </c>
      <c r="R190" s="116">
        <f t="shared" si="6"/>
        <v>20210</v>
      </c>
      <c r="S190" s="117">
        <f>+S189</f>
        <v>5973.829999999999</v>
      </c>
    </row>
    <row r="191" spans="1:19" ht="15" customHeight="1" thickTop="1" x14ac:dyDescent="0.25">
      <c r="A191" s="370" t="s">
        <v>37</v>
      </c>
      <c r="B191" s="267"/>
      <c r="C191" s="373" t="s">
        <v>37</v>
      </c>
      <c r="D191" s="267"/>
      <c r="E191" s="373" t="s">
        <v>37</v>
      </c>
      <c r="F191" s="276"/>
      <c r="G191" s="111" t="s">
        <v>36</v>
      </c>
      <c r="H191" s="61">
        <v>0</v>
      </c>
      <c r="I191" s="112">
        <v>0</v>
      </c>
      <c r="J191" s="61">
        <v>0</v>
      </c>
      <c r="K191" s="112">
        <v>0</v>
      </c>
      <c r="L191" s="61">
        <v>0</v>
      </c>
      <c r="M191" s="112">
        <v>0</v>
      </c>
      <c r="N191" s="61">
        <v>0</v>
      </c>
      <c r="O191" s="112">
        <v>0</v>
      </c>
      <c r="P191" s="61">
        <v>0</v>
      </c>
      <c r="Q191" s="112">
        <v>0</v>
      </c>
      <c r="R191" s="61">
        <f t="shared" si="6"/>
        <v>0</v>
      </c>
      <c r="S191" s="112">
        <f>+I191+K191+M191+O191+Q191</f>
        <v>0</v>
      </c>
    </row>
    <row r="192" spans="1:19" ht="15.75" thickBot="1" x14ac:dyDescent="0.3">
      <c r="A192" s="371"/>
      <c r="B192" s="267"/>
      <c r="C192" s="374"/>
      <c r="D192" s="267"/>
      <c r="E192" s="374"/>
      <c r="F192" s="276"/>
      <c r="G192" s="111" t="s">
        <v>35</v>
      </c>
      <c r="H192" s="61">
        <v>0</v>
      </c>
      <c r="I192" s="112">
        <v>0</v>
      </c>
      <c r="J192" s="61">
        <v>0</v>
      </c>
      <c r="K192" s="112">
        <v>0</v>
      </c>
      <c r="L192" s="61">
        <v>0</v>
      </c>
      <c r="M192" s="112">
        <v>0</v>
      </c>
      <c r="N192" s="61">
        <v>0</v>
      </c>
      <c r="O192" s="112">
        <v>0</v>
      </c>
      <c r="P192" s="61">
        <v>0</v>
      </c>
      <c r="Q192" s="112">
        <v>0</v>
      </c>
      <c r="R192" s="61">
        <f t="shared" si="6"/>
        <v>0</v>
      </c>
      <c r="S192" s="112">
        <f>+I192+K192+M192+O192+Q192</f>
        <v>0</v>
      </c>
    </row>
    <row r="193" spans="1:19" ht="16.5" thickTop="1" thickBot="1" x14ac:dyDescent="0.3">
      <c r="A193" s="371"/>
      <c r="B193" s="267"/>
      <c r="C193" s="374"/>
      <c r="D193" s="267"/>
      <c r="E193" s="376"/>
      <c r="F193" s="276"/>
      <c r="G193" s="79" t="s">
        <v>34</v>
      </c>
      <c r="H193" s="115">
        <v>0</v>
      </c>
      <c r="I193" s="114">
        <v>0</v>
      </c>
      <c r="J193" s="115">
        <v>0</v>
      </c>
      <c r="K193" s="114">
        <v>0</v>
      </c>
      <c r="L193" s="115">
        <v>0</v>
      </c>
      <c r="M193" s="114">
        <v>0</v>
      </c>
      <c r="N193" s="115">
        <v>0</v>
      </c>
      <c r="O193" s="114">
        <v>0</v>
      </c>
      <c r="P193" s="115">
        <v>0</v>
      </c>
      <c r="Q193" s="114">
        <v>0</v>
      </c>
      <c r="R193" s="115">
        <f t="shared" si="6"/>
        <v>0</v>
      </c>
      <c r="S193" s="114">
        <f>SUM(S191:S192)</f>
        <v>0</v>
      </c>
    </row>
    <row r="194" spans="1:19" ht="15" customHeight="1" thickTop="1" thickBot="1" x14ac:dyDescent="0.3">
      <c r="A194" s="371"/>
      <c r="B194" s="267"/>
      <c r="C194" s="375"/>
      <c r="D194" s="267"/>
      <c r="E194" s="377" t="s">
        <v>34</v>
      </c>
      <c r="F194" s="377"/>
      <c r="G194" s="377"/>
      <c r="H194" s="115">
        <v>0</v>
      </c>
      <c r="I194" s="114">
        <v>0</v>
      </c>
      <c r="J194" s="115">
        <v>0</v>
      </c>
      <c r="K194" s="114">
        <v>0</v>
      </c>
      <c r="L194" s="115">
        <v>0</v>
      </c>
      <c r="M194" s="114">
        <v>0</v>
      </c>
      <c r="N194" s="115">
        <v>0</v>
      </c>
      <c r="O194" s="114">
        <v>0</v>
      </c>
      <c r="P194" s="115">
        <v>0</v>
      </c>
      <c r="Q194" s="114">
        <v>0</v>
      </c>
      <c r="R194" s="115">
        <f t="shared" si="6"/>
        <v>0</v>
      </c>
      <c r="S194" s="114">
        <f>+S193</f>
        <v>0</v>
      </c>
    </row>
    <row r="195" spans="1:19" ht="15" customHeight="1" thickTop="1" thickBot="1" x14ac:dyDescent="0.3">
      <c r="A195" s="384"/>
      <c r="B195" s="267"/>
      <c r="C195" s="385" t="s">
        <v>34</v>
      </c>
      <c r="D195" s="385"/>
      <c r="E195" s="385"/>
      <c r="F195" s="385"/>
      <c r="G195" s="385"/>
      <c r="H195" s="115">
        <v>0</v>
      </c>
      <c r="I195" s="114">
        <v>0</v>
      </c>
      <c r="J195" s="115">
        <v>0</v>
      </c>
      <c r="K195" s="114">
        <v>0</v>
      </c>
      <c r="L195" s="115">
        <v>0</v>
      </c>
      <c r="M195" s="114">
        <v>0</v>
      </c>
      <c r="N195" s="115">
        <v>0</v>
      </c>
      <c r="O195" s="114">
        <v>0</v>
      </c>
      <c r="P195" s="115">
        <v>0</v>
      </c>
      <c r="Q195" s="114">
        <v>0</v>
      </c>
      <c r="R195" s="115">
        <f t="shared" si="6"/>
        <v>0</v>
      </c>
      <c r="S195" s="114">
        <f>+S194</f>
        <v>0</v>
      </c>
    </row>
    <row r="196" spans="1:19" ht="15.75" thickTop="1" x14ac:dyDescent="0.25">
      <c r="A196" s="377" t="s">
        <v>33</v>
      </c>
      <c r="B196" s="377"/>
      <c r="C196" s="377"/>
      <c r="D196" s="377"/>
      <c r="E196" s="377"/>
      <c r="F196" s="377"/>
      <c r="G196" s="377"/>
      <c r="H196" s="114"/>
      <c r="I196" s="118">
        <f>+I195+I190+I181+I160</f>
        <v>524524.94000000006</v>
      </c>
      <c r="J196" s="114"/>
      <c r="K196" s="118">
        <f>+K195+K190+K181+K160</f>
        <v>306147.18</v>
      </c>
      <c r="L196" s="114"/>
      <c r="M196" s="118">
        <f>+M195+M190+M181+M160</f>
        <v>91515.28</v>
      </c>
      <c r="N196" s="114"/>
      <c r="O196" s="118">
        <f>+O195+O190+O181+O160</f>
        <v>1676175.77</v>
      </c>
      <c r="P196" s="114"/>
      <c r="Q196" s="118">
        <f>+Q195+Q190+Q181+Q160</f>
        <v>45870.17</v>
      </c>
      <c r="R196" s="114"/>
      <c r="S196" s="118">
        <f>+S195+S190+S181+S160</f>
        <v>2644233.34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60"/>
    <mergeCell ref="C131:C159"/>
    <mergeCell ref="E131:E143"/>
    <mergeCell ref="E144:E150"/>
    <mergeCell ref="E151:E152"/>
    <mergeCell ref="E153:E158"/>
    <mergeCell ref="E159:G159"/>
    <mergeCell ref="C160:G160"/>
    <mergeCell ref="A161:A181"/>
    <mergeCell ref="C161:C180"/>
    <mergeCell ref="E161:E175"/>
    <mergeCell ref="E176:E179"/>
    <mergeCell ref="E180:G180"/>
    <mergeCell ref="C181:G181"/>
    <mergeCell ref="A196:G196"/>
    <mergeCell ref="A182:A190"/>
    <mergeCell ref="C182:C189"/>
    <mergeCell ref="E182:E188"/>
    <mergeCell ref="E189:G189"/>
    <mergeCell ref="C190:G190"/>
    <mergeCell ref="A191:A195"/>
    <mergeCell ref="C191:C194"/>
    <mergeCell ref="E191:E193"/>
    <mergeCell ref="E194:G194"/>
    <mergeCell ref="C195:G195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60" max="16383" man="1"/>
    <brk id="181" max="16383" man="1"/>
  </rowBreaks>
  <colBreaks count="1" manualBreakCount="1">
    <brk id="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>
    <pageSetUpPr fitToPage="1"/>
  </sheetPr>
  <dimension ref="A1:S196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294" customWidth="1"/>
    <col min="2" max="2" width="0.5" style="295" customWidth="1"/>
    <col min="3" max="3" width="18.125" style="299" customWidth="1"/>
    <col min="4" max="4" width="0.5" style="296" customWidth="1"/>
    <col min="5" max="5" width="26.875" style="299" customWidth="1"/>
    <col min="6" max="6" width="0.5" style="297" customWidth="1"/>
    <col min="7" max="7" width="55" style="300" bestFit="1" customWidth="1"/>
    <col min="8" max="8" width="15.625" style="301" customWidth="1"/>
    <col min="9" max="9" width="15.625" style="302" customWidth="1"/>
    <col min="10" max="17" width="15.625" style="294" customWidth="1"/>
    <col min="18" max="18" width="15.125" style="294" bestFit="1" customWidth="1"/>
    <col min="19" max="19" width="14.375" style="294" bestFit="1" customWidth="1"/>
    <col min="20" max="16384" width="9" style="294"/>
  </cols>
  <sheetData>
    <row r="1" spans="1:19" x14ac:dyDescent="0.25">
      <c r="A1" s="351" t="s">
        <v>644</v>
      </c>
      <c r="B1" s="351"/>
      <c r="C1" s="351"/>
      <c r="D1" s="351"/>
      <c r="E1" s="351"/>
      <c r="F1" s="351"/>
      <c r="G1" s="351"/>
      <c r="H1" s="351"/>
      <c r="I1" s="351"/>
      <c r="J1" s="107"/>
      <c r="K1" s="107"/>
      <c r="L1" s="107"/>
      <c r="M1" s="107"/>
      <c r="N1" s="107"/>
      <c r="O1" s="107"/>
      <c r="P1" s="107"/>
    </row>
    <row r="2" spans="1:19" x14ac:dyDescent="0.25">
      <c r="A2" s="109" t="s">
        <v>381</v>
      </c>
      <c r="B2" s="268"/>
      <c r="C2" s="109"/>
      <c r="D2" s="268"/>
      <c r="E2" s="109"/>
      <c r="F2" s="274"/>
      <c r="G2" s="109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9" x14ac:dyDescent="0.25">
      <c r="A3" s="388" t="s">
        <v>226</v>
      </c>
      <c r="B3" s="269"/>
      <c r="C3" s="386" t="s">
        <v>225</v>
      </c>
      <c r="D3" s="271"/>
      <c r="E3" s="386" t="s">
        <v>224</v>
      </c>
      <c r="F3" s="275"/>
      <c r="G3" s="388" t="s">
        <v>223</v>
      </c>
      <c r="H3" s="382" t="s">
        <v>635</v>
      </c>
      <c r="I3" s="383"/>
      <c r="J3" s="382" t="s">
        <v>636</v>
      </c>
      <c r="K3" s="383"/>
      <c r="L3" s="382" t="s">
        <v>637</v>
      </c>
      <c r="M3" s="383"/>
      <c r="N3" s="382" t="s">
        <v>638</v>
      </c>
      <c r="O3" s="383"/>
      <c r="P3" s="382" t="s">
        <v>639</v>
      </c>
      <c r="Q3" s="383"/>
      <c r="R3" s="382" t="s">
        <v>380</v>
      </c>
      <c r="S3" s="383"/>
    </row>
    <row r="4" spans="1:19" x14ac:dyDescent="0.25">
      <c r="A4" s="390"/>
      <c r="C4" s="387"/>
      <c r="E4" s="387"/>
      <c r="G4" s="389"/>
      <c r="H4" s="49" t="s">
        <v>222</v>
      </c>
      <c r="I4" s="110" t="s">
        <v>221</v>
      </c>
      <c r="J4" s="49" t="s">
        <v>222</v>
      </c>
      <c r="K4" s="110" t="s">
        <v>221</v>
      </c>
      <c r="L4" s="49" t="s">
        <v>222</v>
      </c>
      <c r="M4" s="110" t="s">
        <v>221</v>
      </c>
      <c r="N4" s="49" t="s">
        <v>222</v>
      </c>
      <c r="O4" s="110" t="s">
        <v>221</v>
      </c>
      <c r="P4" s="49" t="s">
        <v>222</v>
      </c>
      <c r="Q4" s="110" t="s">
        <v>221</v>
      </c>
      <c r="R4" s="49" t="s">
        <v>222</v>
      </c>
      <c r="S4" s="110" t="s">
        <v>221</v>
      </c>
    </row>
    <row r="5" spans="1:19" ht="15" customHeight="1" x14ac:dyDescent="0.25">
      <c r="A5" s="370" t="s">
        <v>99</v>
      </c>
      <c r="C5" s="379" t="s">
        <v>177</v>
      </c>
      <c r="E5" s="379" t="s">
        <v>220</v>
      </c>
      <c r="G5" s="111" t="s">
        <v>219</v>
      </c>
      <c r="H5" s="61">
        <v>350</v>
      </c>
      <c r="I5" s="112">
        <v>135.05000000000001</v>
      </c>
      <c r="J5" s="61">
        <v>19</v>
      </c>
      <c r="K5" s="112">
        <v>9.67</v>
      </c>
      <c r="L5" s="61">
        <v>19</v>
      </c>
      <c r="M5" s="112">
        <v>36.19</v>
      </c>
      <c r="N5" s="61">
        <v>168</v>
      </c>
      <c r="O5" s="112">
        <v>439.94</v>
      </c>
      <c r="P5" s="61">
        <v>299</v>
      </c>
      <c r="Q5" s="112">
        <v>4289.57</v>
      </c>
      <c r="R5" s="61">
        <f t="shared" ref="R5:S20" si="0">+H5+J5+L5+N5+P5</f>
        <v>855</v>
      </c>
      <c r="S5" s="112">
        <f t="shared" si="0"/>
        <v>4910.42</v>
      </c>
    </row>
    <row r="6" spans="1:19" x14ac:dyDescent="0.25">
      <c r="A6" s="371"/>
      <c r="B6" s="273"/>
      <c r="C6" s="374"/>
      <c r="D6" s="273"/>
      <c r="E6" s="374"/>
      <c r="G6" s="111" t="s">
        <v>218</v>
      </c>
      <c r="H6" s="61">
        <v>16</v>
      </c>
      <c r="I6" s="112">
        <v>28.34</v>
      </c>
      <c r="J6" s="61">
        <v>2</v>
      </c>
      <c r="K6" s="112">
        <v>1.44</v>
      </c>
      <c r="L6" s="61">
        <v>11</v>
      </c>
      <c r="M6" s="112">
        <v>50.23</v>
      </c>
      <c r="N6" s="61">
        <v>2</v>
      </c>
      <c r="O6" s="112">
        <v>0.49</v>
      </c>
      <c r="P6" s="61">
        <v>59</v>
      </c>
      <c r="Q6" s="112">
        <v>128.91</v>
      </c>
      <c r="R6" s="61">
        <f t="shared" si="0"/>
        <v>90</v>
      </c>
      <c r="S6" s="112">
        <f t="shared" si="0"/>
        <v>209.40999999999997</v>
      </c>
    </row>
    <row r="7" spans="1:19" x14ac:dyDescent="0.25">
      <c r="A7" s="371"/>
      <c r="B7" s="273"/>
      <c r="C7" s="374"/>
      <c r="D7" s="273"/>
      <c r="E7" s="374"/>
      <c r="G7" s="111" t="s">
        <v>217</v>
      </c>
      <c r="H7" s="61">
        <v>0</v>
      </c>
      <c r="I7" s="112">
        <v>0</v>
      </c>
      <c r="J7" s="61">
        <v>0</v>
      </c>
      <c r="K7" s="112">
        <v>0</v>
      </c>
      <c r="L7" s="61">
        <v>0</v>
      </c>
      <c r="M7" s="112">
        <v>0</v>
      </c>
      <c r="N7" s="61">
        <v>1</v>
      </c>
      <c r="O7" s="112">
        <v>0.14000000000000001</v>
      </c>
      <c r="P7" s="61">
        <v>1</v>
      </c>
      <c r="Q7" s="112">
        <v>1.48</v>
      </c>
      <c r="R7" s="61">
        <f t="shared" si="0"/>
        <v>2</v>
      </c>
      <c r="S7" s="112">
        <f t="shared" si="0"/>
        <v>1.62</v>
      </c>
    </row>
    <row r="8" spans="1:19" x14ac:dyDescent="0.25">
      <c r="A8" s="371"/>
      <c r="B8" s="273"/>
      <c r="C8" s="374"/>
      <c r="D8" s="273"/>
      <c r="E8" s="374"/>
      <c r="G8" s="111" t="s">
        <v>216</v>
      </c>
      <c r="H8" s="61">
        <v>7</v>
      </c>
      <c r="I8" s="112">
        <v>7.09</v>
      </c>
      <c r="J8" s="61">
        <v>0</v>
      </c>
      <c r="K8" s="112">
        <v>0</v>
      </c>
      <c r="L8" s="61">
        <v>3</v>
      </c>
      <c r="M8" s="112">
        <v>1.1100000000000001</v>
      </c>
      <c r="N8" s="61">
        <v>6</v>
      </c>
      <c r="O8" s="112">
        <v>61.88</v>
      </c>
      <c r="P8" s="61">
        <v>137</v>
      </c>
      <c r="Q8" s="112">
        <v>627.78</v>
      </c>
      <c r="R8" s="61">
        <f t="shared" si="0"/>
        <v>153</v>
      </c>
      <c r="S8" s="112">
        <f t="shared" si="0"/>
        <v>697.86</v>
      </c>
    </row>
    <row r="9" spans="1:19" ht="15.75" thickBot="1" x14ac:dyDescent="0.3">
      <c r="A9" s="371"/>
      <c r="B9" s="273"/>
      <c r="C9" s="374"/>
      <c r="D9" s="273"/>
      <c r="E9" s="374"/>
      <c r="G9" s="111" t="s">
        <v>215</v>
      </c>
      <c r="H9" s="61">
        <v>10</v>
      </c>
      <c r="I9" s="112">
        <v>4.68</v>
      </c>
      <c r="J9" s="61">
        <v>2</v>
      </c>
      <c r="K9" s="112">
        <v>0.75</v>
      </c>
      <c r="L9" s="61">
        <v>6</v>
      </c>
      <c r="M9" s="112">
        <v>1.4</v>
      </c>
      <c r="N9" s="61">
        <v>45</v>
      </c>
      <c r="O9" s="112">
        <v>143.82</v>
      </c>
      <c r="P9" s="61">
        <v>32</v>
      </c>
      <c r="Q9" s="112">
        <v>83.74</v>
      </c>
      <c r="R9" s="61">
        <f t="shared" si="0"/>
        <v>95</v>
      </c>
      <c r="S9" s="112">
        <f t="shared" si="0"/>
        <v>234.39</v>
      </c>
    </row>
    <row r="10" spans="1:19" ht="15.75" thickTop="1" x14ac:dyDescent="0.25">
      <c r="A10" s="371"/>
      <c r="B10" s="273"/>
      <c r="C10" s="374"/>
      <c r="D10" s="273"/>
      <c r="E10" s="381"/>
      <c r="F10" s="276"/>
      <c r="G10" s="79" t="s">
        <v>214</v>
      </c>
      <c r="H10" s="113">
        <v>371</v>
      </c>
      <c r="I10" s="114">
        <v>175.16</v>
      </c>
      <c r="J10" s="113">
        <v>21</v>
      </c>
      <c r="K10" s="114">
        <v>11.86</v>
      </c>
      <c r="L10" s="113">
        <v>32</v>
      </c>
      <c r="M10" s="114">
        <v>88.93</v>
      </c>
      <c r="N10" s="113">
        <v>211</v>
      </c>
      <c r="O10" s="114">
        <v>646.27</v>
      </c>
      <c r="P10" s="113">
        <v>311</v>
      </c>
      <c r="Q10" s="114">
        <v>5131.4799999999996</v>
      </c>
      <c r="R10" s="113">
        <f t="shared" si="0"/>
        <v>946</v>
      </c>
      <c r="S10" s="114">
        <f>SUM(S5:S9)</f>
        <v>6053.7</v>
      </c>
    </row>
    <row r="11" spans="1:19" ht="15" customHeight="1" x14ac:dyDescent="0.25">
      <c r="A11" s="371"/>
      <c r="B11" s="273"/>
      <c r="C11" s="374"/>
      <c r="D11" s="267"/>
      <c r="E11" s="379" t="s">
        <v>213</v>
      </c>
      <c r="F11" s="276"/>
      <c r="G11" s="111" t="s">
        <v>212</v>
      </c>
      <c r="H11" s="61">
        <v>2</v>
      </c>
      <c r="I11" s="112">
        <v>0.81</v>
      </c>
      <c r="J11" s="61">
        <v>0</v>
      </c>
      <c r="K11" s="112">
        <v>0</v>
      </c>
      <c r="L11" s="61">
        <v>0</v>
      </c>
      <c r="M11" s="112">
        <v>0</v>
      </c>
      <c r="N11" s="61">
        <v>20</v>
      </c>
      <c r="O11" s="112">
        <v>426.43</v>
      </c>
      <c r="P11" s="61">
        <v>646</v>
      </c>
      <c r="Q11" s="112">
        <v>2356.91</v>
      </c>
      <c r="R11" s="61">
        <f t="shared" si="0"/>
        <v>668</v>
      </c>
      <c r="S11" s="112">
        <f t="shared" si="0"/>
        <v>2784.1499999999996</v>
      </c>
    </row>
    <row r="12" spans="1:19" x14ac:dyDescent="0.25">
      <c r="A12" s="371"/>
      <c r="B12" s="273"/>
      <c r="C12" s="374"/>
      <c r="D12" s="267"/>
      <c r="E12" s="374"/>
      <c r="F12" s="276"/>
      <c r="G12" s="111" t="s">
        <v>211</v>
      </c>
      <c r="H12" s="61">
        <v>2721</v>
      </c>
      <c r="I12" s="112">
        <v>9373.82</v>
      </c>
      <c r="J12" s="61">
        <v>270</v>
      </c>
      <c r="K12" s="112">
        <v>558.66</v>
      </c>
      <c r="L12" s="61">
        <v>4</v>
      </c>
      <c r="M12" s="112">
        <v>18.39</v>
      </c>
      <c r="N12" s="61">
        <v>62</v>
      </c>
      <c r="O12" s="112">
        <v>1824.36</v>
      </c>
      <c r="P12" s="61">
        <v>202</v>
      </c>
      <c r="Q12" s="112">
        <v>272.02</v>
      </c>
      <c r="R12" s="61">
        <f t="shared" si="0"/>
        <v>3259</v>
      </c>
      <c r="S12" s="112">
        <f t="shared" si="0"/>
        <v>12047.25</v>
      </c>
    </row>
    <row r="13" spans="1:19" x14ac:dyDescent="0.25">
      <c r="A13" s="371"/>
      <c r="B13" s="273"/>
      <c r="C13" s="374"/>
      <c r="D13" s="267"/>
      <c r="E13" s="374"/>
      <c r="F13" s="276"/>
      <c r="G13" s="111" t="s">
        <v>210</v>
      </c>
      <c r="H13" s="61">
        <v>31</v>
      </c>
      <c r="I13" s="112">
        <v>47.3</v>
      </c>
      <c r="J13" s="61">
        <v>12</v>
      </c>
      <c r="K13" s="112">
        <v>12.11</v>
      </c>
      <c r="L13" s="61">
        <v>0</v>
      </c>
      <c r="M13" s="112">
        <v>0</v>
      </c>
      <c r="N13" s="61">
        <v>2</v>
      </c>
      <c r="O13" s="112">
        <v>2.92</v>
      </c>
      <c r="P13" s="61">
        <v>0</v>
      </c>
      <c r="Q13" s="112">
        <v>0</v>
      </c>
      <c r="R13" s="61">
        <f t="shared" si="0"/>
        <v>45</v>
      </c>
      <c r="S13" s="112">
        <f t="shared" si="0"/>
        <v>62.33</v>
      </c>
    </row>
    <row r="14" spans="1:19" x14ac:dyDescent="0.25">
      <c r="A14" s="371"/>
      <c r="B14" s="273"/>
      <c r="C14" s="374"/>
      <c r="D14" s="267"/>
      <c r="E14" s="374"/>
      <c r="F14" s="276"/>
      <c r="G14" s="111" t="s">
        <v>209</v>
      </c>
      <c r="H14" s="61">
        <v>4813</v>
      </c>
      <c r="I14" s="112">
        <v>14435.68</v>
      </c>
      <c r="J14" s="61">
        <v>493</v>
      </c>
      <c r="K14" s="112">
        <v>959.84</v>
      </c>
      <c r="L14" s="61">
        <v>2</v>
      </c>
      <c r="M14" s="112">
        <v>1.81</v>
      </c>
      <c r="N14" s="61">
        <v>63</v>
      </c>
      <c r="O14" s="112">
        <v>155.4</v>
      </c>
      <c r="P14" s="61">
        <v>2</v>
      </c>
      <c r="Q14" s="112">
        <v>3.07</v>
      </c>
      <c r="R14" s="61">
        <f t="shared" si="0"/>
        <v>5373</v>
      </c>
      <c r="S14" s="112">
        <f t="shared" si="0"/>
        <v>15555.8</v>
      </c>
    </row>
    <row r="15" spans="1:19" x14ac:dyDescent="0.25">
      <c r="A15" s="371"/>
      <c r="B15" s="273"/>
      <c r="C15" s="374"/>
      <c r="D15" s="267"/>
      <c r="E15" s="374"/>
      <c r="F15" s="276"/>
      <c r="G15" s="111" t="s">
        <v>208</v>
      </c>
      <c r="H15" s="61">
        <v>227</v>
      </c>
      <c r="I15" s="112">
        <v>280.69</v>
      </c>
      <c r="J15" s="61">
        <v>28</v>
      </c>
      <c r="K15" s="112">
        <v>66.14</v>
      </c>
      <c r="L15" s="61">
        <v>12</v>
      </c>
      <c r="M15" s="112">
        <v>76.86</v>
      </c>
      <c r="N15" s="61">
        <v>49</v>
      </c>
      <c r="O15" s="112">
        <v>550.98</v>
      </c>
      <c r="P15" s="61">
        <v>0</v>
      </c>
      <c r="Q15" s="112">
        <v>0</v>
      </c>
      <c r="R15" s="61">
        <f t="shared" si="0"/>
        <v>316</v>
      </c>
      <c r="S15" s="112">
        <f t="shared" si="0"/>
        <v>974.67000000000007</v>
      </c>
    </row>
    <row r="16" spans="1:19" x14ac:dyDescent="0.25">
      <c r="A16" s="371"/>
      <c r="B16" s="273"/>
      <c r="C16" s="374"/>
      <c r="D16" s="267"/>
      <c r="E16" s="374"/>
      <c r="F16" s="276"/>
      <c r="G16" s="111" t="s">
        <v>207</v>
      </c>
      <c r="H16" s="61">
        <v>2</v>
      </c>
      <c r="I16" s="112">
        <v>45.23</v>
      </c>
      <c r="J16" s="61">
        <v>4</v>
      </c>
      <c r="K16" s="112">
        <v>48.65</v>
      </c>
      <c r="L16" s="61">
        <v>10</v>
      </c>
      <c r="M16" s="112">
        <v>466.32</v>
      </c>
      <c r="N16" s="61">
        <v>107</v>
      </c>
      <c r="O16" s="112">
        <v>4345.51</v>
      </c>
      <c r="P16" s="61">
        <v>12</v>
      </c>
      <c r="Q16" s="112">
        <v>341.44</v>
      </c>
      <c r="R16" s="61">
        <f t="shared" si="0"/>
        <v>135</v>
      </c>
      <c r="S16" s="112">
        <f t="shared" si="0"/>
        <v>5247.15</v>
      </c>
    </row>
    <row r="17" spans="1:19" x14ac:dyDescent="0.25">
      <c r="A17" s="371"/>
      <c r="B17" s="273"/>
      <c r="C17" s="374"/>
      <c r="D17" s="267"/>
      <c r="E17" s="374"/>
      <c r="F17" s="276"/>
      <c r="G17" s="111" t="s">
        <v>206</v>
      </c>
      <c r="H17" s="61">
        <v>3</v>
      </c>
      <c r="I17" s="112">
        <v>6.51</v>
      </c>
      <c r="J17" s="61">
        <v>2</v>
      </c>
      <c r="K17" s="112">
        <v>13.69</v>
      </c>
      <c r="L17" s="61">
        <v>0</v>
      </c>
      <c r="M17" s="112">
        <v>0</v>
      </c>
      <c r="N17" s="61">
        <v>8</v>
      </c>
      <c r="O17" s="112">
        <v>37.04</v>
      </c>
      <c r="P17" s="61">
        <v>1</v>
      </c>
      <c r="Q17" s="112">
        <v>1.71</v>
      </c>
      <c r="R17" s="61">
        <f t="shared" si="0"/>
        <v>14</v>
      </c>
      <c r="S17" s="112">
        <f t="shared" si="0"/>
        <v>58.949999999999996</v>
      </c>
    </row>
    <row r="18" spans="1:19" ht="15.75" thickBot="1" x14ac:dyDescent="0.3">
      <c r="A18" s="371"/>
      <c r="B18" s="273"/>
      <c r="C18" s="374"/>
      <c r="D18" s="267"/>
      <c r="E18" s="374"/>
      <c r="F18" s="276"/>
      <c r="G18" s="111" t="s">
        <v>205</v>
      </c>
      <c r="H18" s="61">
        <v>28</v>
      </c>
      <c r="I18" s="112">
        <v>18.48</v>
      </c>
      <c r="J18" s="61">
        <v>5</v>
      </c>
      <c r="K18" s="112">
        <v>0.82</v>
      </c>
      <c r="L18" s="61">
        <v>0</v>
      </c>
      <c r="M18" s="112">
        <v>0</v>
      </c>
      <c r="N18" s="61">
        <v>10</v>
      </c>
      <c r="O18" s="112">
        <v>129.84</v>
      </c>
      <c r="P18" s="61">
        <v>8</v>
      </c>
      <c r="Q18" s="112">
        <v>1.96</v>
      </c>
      <c r="R18" s="61">
        <f t="shared" si="0"/>
        <v>51</v>
      </c>
      <c r="S18" s="112">
        <f t="shared" si="0"/>
        <v>151.10000000000002</v>
      </c>
    </row>
    <row r="19" spans="1:19" ht="15.75" thickTop="1" x14ac:dyDescent="0.25">
      <c r="A19" s="371"/>
      <c r="B19" s="273"/>
      <c r="C19" s="374"/>
      <c r="D19" s="267"/>
      <c r="E19" s="381"/>
      <c r="F19" s="276"/>
      <c r="G19" s="79" t="s">
        <v>204</v>
      </c>
      <c r="H19" s="113">
        <v>7271</v>
      </c>
      <c r="I19" s="114">
        <v>24208.52</v>
      </c>
      <c r="J19" s="113">
        <v>768</v>
      </c>
      <c r="K19" s="114">
        <v>1659.91</v>
      </c>
      <c r="L19" s="113">
        <v>26</v>
      </c>
      <c r="M19" s="114">
        <v>563.38</v>
      </c>
      <c r="N19" s="113">
        <v>299</v>
      </c>
      <c r="O19" s="114">
        <v>7472.48</v>
      </c>
      <c r="P19" s="113">
        <v>712</v>
      </c>
      <c r="Q19" s="114">
        <v>2977.11</v>
      </c>
      <c r="R19" s="113">
        <f t="shared" si="0"/>
        <v>9076</v>
      </c>
      <c r="S19" s="114">
        <f>SUM(S11:S18)</f>
        <v>36881.399999999994</v>
      </c>
    </row>
    <row r="20" spans="1:19" ht="15" customHeight="1" x14ac:dyDescent="0.25">
      <c r="A20" s="371"/>
      <c r="B20" s="273"/>
      <c r="C20" s="374"/>
      <c r="D20" s="267"/>
      <c r="E20" s="379" t="s">
        <v>203</v>
      </c>
      <c r="F20" s="276"/>
      <c r="G20" s="111" t="s">
        <v>202</v>
      </c>
      <c r="H20" s="61">
        <v>90</v>
      </c>
      <c r="I20" s="112">
        <v>85.31</v>
      </c>
      <c r="J20" s="61">
        <v>41</v>
      </c>
      <c r="K20" s="112">
        <v>59.15</v>
      </c>
      <c r="L20" s="61">
        <v>75</v>
      </c>
      <c r="M20" s="112">
        <v>260.16000000000003</v>
      </c>
      <c r="N20" s="61">
        <v>34</v>
      </c>
      <c r="O20" s="112">
        <v>334.57</v>
      </c>
      <c r="P20" s="61">
        <v>4</v>
      </c>
      <c r="Q20" s="112">
        <v>5.74</v>
      </c>
      <c r="R20" s="61">
        <f t="shared" si="0"/>
        <v>244</v>
      </c>
      <c r="S20" s="112">
        <f t="shared" si="0"/>
        <v>744.93000000000006</v>
      </c>
    </row>
    <row r="21" spans="1:19" x14ac:dyDescent="0.25">
      <c r="A21" s="371"/>
      <c r="B21" s="273"/>
      <c r="C21" s="374"/>
      <c r="D21" s="267"/>
      <c r="E21" s="374"/>
      <c r="F21" s="276"/>
      <c r="G21" s="111" t="s">
        <v>201</v>
      </c>
      <c r="H21" s="61">
        <v>809</v>
      </c>
      <c r="I21" s="112">
        <v>1207.52</v>
      </c>
      <c r="J21" s="61">
        <v>215</v>
      </c>
      <c r="K21" s="112">
        <v>1234.46</v>
      </c>
      <c r="L21" s="61">
        <v>3</v>
      </c>
      <c r="M21" s="112">
        <v>1.6</v>
      </c>
      <c r="N21" s="61">
        <v>19</v>
      </c>
      <c r="O21" s="112">
        <v>36.79</v>
      </c>
      <c r="P21" s="61">
        <v>1</v>
      </c>
      <c r="Q21" s="112">
        <v>0.19</v>
      </c>
      <c r="R21" s="61">
        <f t="shared" ref="R21:S54" si="1">+H21+J21+L21+N21+P21</f>
        <v>1047</v>
      </c>
      <c r="S21" s="112">
        <f t="shared" si="1"/>
        <v>2480.56</v>
      </c>
    </row>
    <row r="22" spans="1:19" x14ac:dyDescent="0.25">
      <c r="A22" s="371"/>
      <c r="B22" s="273"/>
      <c r="C22" s="374"/>
      <c r="D22" s="267"/>
      <c r="E22" s="374"/>
      <c r="F22" s="276"/>
      <c r="G22" s="111" t="s">
        <v>200</v>
      </c>
      <c r="H22" s="61">
        <v>5</v>
      </c>
      <c r="I22" s="112">
        <v>6.52</v>
      </c>
      <c r="J22" s="61">
        <v>15</v>
      </c>
      <c r="K22" s="112">
        <v>34.799999999999997</v>
      </c>
      <c r="L22" s="61">
        <v>27</v>
      </c>
      <c r="M22" s="112">
        <v>60.43</v>
      </c>
      <c r="N22" s="61">
        <v>10</v>
      </c>
      <c r="O22" s="112">
        <v>69.760000000000005</v>
      </c>
      <c r="P22" s="61">
        <v>4</v>
      </c>
      <c r="Q22" s="112">
        <v>6.07</v>
      </c>
      <c r="R22" s="61">
        <f t="shared" si="1"/>
        <v>61</v>
      </c>
      <c r="S22" s="112">
        <f t="shared" si="1"/>
        <v>177.57999999999998</v>
      </c>
    </row>
    <row r="23" spans="1:19" x14ac:dyDescent="0.25">
      <c r="A23" s="371"/>
      <c r="B23" s="273"/>
      <c r="C23" s="374"/>
      <c r="D23" s="267"/>
      <c r="E23" s="374"/>
      <c r="F23" s="276"/>
      <c r="G23" s="111" t="s">
        <v>199</v>
      </c>
      <c r="H23" s="61">
        <v>106</v>
      </c>
      <c r="I23" s="112">
        <v>170.98</v>
      </c>
      <c r="J23" s="61">
        <v>11</v>
      </c>
      <c r="K23" s="112">
        <v>11.7</v>
      </c>
      <c r="L23" s="61">
        <v>19</v>
      </c>
      <c r="M23" s="112">
        <v>99.7</v>
      </c>
      <c r="N23" s="61">
        <v>25</v>
      </c>
      <c r="O23" s="112">
        <v>105.03</v>
      </c>
      <c r="P23" s="61">
        <v>57</v>
      </c>
      <c r="Q23" s="112">
        <v>54.75</v>
      </c>
      <c r="R23" s="61">
        <f t="shared" si="1"/>
        <v>218</v>
      </c>
      <c r="S23" s="112">
        <f t="shared" si="1"/>
        <v>442.15999999999997</v>
      </c>
    </row>
    <row r="24" spans="1:19" x14ac:dyDescent="0.25">
      <c r="A24" s="371"/>
      <c r="B24" s="273"/>
      <c r="C24" s="374"/>
      <c r="D24" s="267"/>
      <c r="E24" s="374"/>
      <c r="F24" s="276"/>
      <c r="G24" s="111" t="s">
        <v>198</v>
      </c>
      <c r="H24" s="61">
        <v>1</v>
      </c>
      <c r="I24" s="112">
        <v>0.28000000000000003</v>
      </c>
      <c r="J24" s="61">
        <v>1</v>
      </c>
      <c r="K24" s="112">
        <v>1.6</v>
      </c>
      <c r="L24" s="61">
        <v>12</v>
      </c>
      <c r="M24" s="112">
        <v>31.35</v>
      </c>
      <c r="N24" s="61">
        <v>2</v>
      </c>
      <c r="O24" s="112">
        <v>0.28999999999999998</v>
      </c>
      <c r="P24" s="61">
        <v>0</v>
      </c>
      <c r="Q24" s="112">
        <v>0</v>
      </c>
      <c r="R24" s="61">
        <f t="shared" si="1"/>
        <v>16</v>
      </c>
      <c r="S24" s="112">
        <f t="shared" si="1"/>
        <v>33.520000000000003</v>
      </c>
    </row>
    <row r="25" spans="1:19" x14ac:dyDescent="0.25">
      <c r="A25" s="371"/>
      <c r="B25" s="273"/>
      <c r="C25" s="374"/>
      <c r="D25" s="267"/>
      <c r="E25" s="374"/>
      <c r="F25" s="276"/>
      <c r="G25" s="111" t="s">
        <v>197</v>
      </c>
      <c r="H25" s="61">
        <v>702</v>
      </c>
      <c r="I25" s="112">
        <v>3588.27</v>
      </c>
      <c r="J25" s="61">
        <v>243</v>
      </c>
      <c r="K25" s="112">
        <v>1115.6099999999999</v>
      </c>
      <c r="L25" s="61">
        <v>351</v>
      </c>
      <c r="M25" s="112">
        <v>1862.39</v>
      </c>
      <c r="N25" s="61">
        <v>21</v>
      </c>
      <c r="O25" s="112">
        <v>115.56</v>
      </c>
      <c r="P25" s="61">
        <v>0</v>
      </c>
      <c r="Q25" s="112">
        <v>0</v>
      </c>
      <c r="R25" s="61">
        <f t="shared" si="1"/>
        <v>1317</v>
      </c>
      <c r="S25" s="112">
        <f t="shared" si="1"/>
        <v>6681.8300000000008</v>
      </c>
    </row>
    <row r="26" spans="1:19" x14ac:dyDescent="0.25">
      <c r="A26" s="371"/>
      <c r="B26" s="273"/>
      <c r="C26" s="374"/>
      <c r="D26" s="267"/>
      <c r="E26" s="374"/>
      <c r="F26" s="276"/>
      <c r="G26" s="111" t="s">
        <v>196</v>
      </c>
      <c r="H26" s="61">
        <v>36</v>
      </c>
      <c r="I26" s="112">
        <v>29.94</v>
      </c>
      <c r="J26" s="61">
        <v>130</v>
      </c>
      <c r="K26" s="112">
        <v>730.44</v>
      </c>
      <c r="L26" s="61">
        <v>13</v>
      </c>
      <c r="M26" s="112">
        <v>29.98</v>
      </c>
      <c r="N26" s="61">
        <v>8</v>
      </c>
      <c r="O26" s="112">
        <v>30.95</v>
      </c>
      <c r="P26" s="61">
        <v>2</v>
      </c>
      <c r="Q26" s="112">
        <v>2.4500000000000002</v>
      </c>
      <c r="R26" s="61">
        <f t="shared" si="1"/>
        <v>189</v>
      </c>
      <c r="S26" s="112">
        <f t="shared" si="1"/>
        <v>823.76000000000022</v>
      </c>
    </row>
    <row r="27" spans="1:19" x14ac:dyDescent="0.25">
      <c r="A27" s="371"/>
      <c r="B27" s="273"/>
      <c r="C27" s="374"/>
      <c r="D27" s="267"/>
      <c r="E27" s="374"/>
      <c r="F27" s="276"/>
      <c r="G27" s="111" t="s">
        <v>195</v>
      </c>
      <c r="H27" s="61">
        <v>1</v>
      </c>
      <c r="I27" s="112">
        <v>0.17</v>
      </c>
      <c r="J27" s="61">
        <v>0</v>
      </c>
      <c r="K27" s="112">
        <v>0</v>
      </c>
      <c r="L27" s="61">
        <v>2</v>
      </c>
      <c r="M27" s="112">
        <v>0.17</v>
      </c>
      <c r="N27" s="61">
        <v>2</v>
      </c>
      <c r="O27" s="112">
        <v>0.17</v>
      </c>
      <c r="P27" s="61">
        <v>1</v>
      </c>
      <c r="Q27" s="112">
        <v>0.24</v>
      </c>
      <c r="R27" s="61">
        <f t="shared" si="1"/>
        <v>6</v>
      </c>
      <c r="S27" s="112">
        <f t="shared" si="1"/>
        <v>0.75</v>
      </c>
    </row>
    <row r="28" spans="1:19" x14ac:dyDescent="0.25">
      <c r="A28" s="371"/>
      <c r="B28" s="273"/>
      <c r="C28" s="374"/>
      <c r="D28" s="267"/>
      <c r="E28" s="374"/>
      <c r="F28" s="276"/>
      <c r="G28" s="111" t="s">
        <v>194</v>
      </c>
      <c r="H28" s="61">
        <v>154</v>
      </c>
      <c r="I28" s="112">
        <v>145.75</v>
      </c>
      <c r="J28" s="61">
        <v>111</v>
      </c>
      <c r="K28" s="112">
        <v>341.74</v>
      </c>
      <c r="L28" s="61">
        <v>600</v>
      </c>
      <c r="M28" s="112">
        <v>4634.3</v>
      </c>
      <c r="N28" s="61">
        <v>22</v>
      </c>
      <c r="O28" s="112">
        <v>261.10000000000002</v>
      </c>
      <c r="P28" s="61">
        <v>0</v>
      </c>
      <c r="Q28" s="112">
        <v>0</v>
      </c>
      <c r="R28" s="61">
        <f t="shared" si="1"/>
        <v>887</v>
      </c>
      <c r="S28" s="112">
        <f t="shared" si="1"/>
        <v>5382.89</v>
      </c>
    </row>
    <row r="29" spans="1:19" x14ac:dyDescent="0.25">
      <c r="A29" s="371"/>
      <c r="B29" s="273"/>
      <c r="C29" s="374"/>
      <c r="D29" s="267"/>
      <c r="E29" s="374"/>
      <c r="F29" s="276"/>
      <c r="G29" s="111" t="s">
        <v>193</v>
      </c>
      <c r="H29" s="61">
        <v>48</v>
      </c>
      <c r="I29" s="112">
        <v>168.72</v>
      </c>
      <c r="J29" s="61">
        <v>127</v>
      </c>
      <c r="K29" s="112">
        <v>1215.67</v>
      </c>
      <c r="L29" s="61">
        <v>42</v>
      </c>
      <c r="M29" s="112">
        <v>72.16</v>
      </c>
      <c r="N29" s="61">
        <v>17</v>
      </c>
      <c r="O29" s="112">
        <v>197.8</v>
      </c>
      <c r="P29" s="61">
        <v>9</v>
      </c>
      <c r="Q29" s="112">
        <v>21.39</v>
      </c>
      <c r="R29" s="61">
        <f t="shared" si="1"/>
        <v>243</v>
      </c>
      <c r="S29" s="112">
        <f t="shared" si="1"/>
        <v>1675.7400000000002</v>
      </c>
    </row>
    <row r="30" spans="1:19" x14ac:dyDescent="0.25">
      <c r="A30" s="371"/>
      <c r="B30" s="273"/>
      <c r="C30" s="374"/>
      <c r="D30" s="267"/>
      <c r="E30" s="374"/>
      <c r="F30" s="276"/>
      <c r="G30" s="111" t="s">
        <v>492</v>
      </c>
      <c r="H30" s="61">
        <v>0</v>
      </c>
      <c r="I30" s="112">
        <v>0</v>
      </c>
      <c r="J30" s="61">
        <v>0</v>
      </c>
      <c r="K30" s="112">
        <v>0</v>
      </c>
      <c r="L30" s="61">
        <v>0</v>
      </c>
      <c r="M30" s="112">
        <v>0</v>
      </c>
      <c r="N30" s="61">
        <v>0</v>
      </c>
      <c r="O30" s="112">
        <v>0</v>
      </c>
      <c r="P30" s="61">
        <v>0</v>
      </c>
      <c r="Q30" s="112">
        <v>0</v>
      </c>
      <c r="R30" s="61">
        <f t="shared" si="1"/>
        <v>0</v>
      </c>
      <c r="S30" s="112">
        <f t="shared" si="1"/>
        <v>0</v>
      </c>
    </row>
    <row r="31" spans="1:19" ht="15.75" thickBot="1" x14ac:dyDescent="0.3">
      <c r="A31" s="371"/>
      <c r="B31" s="273"/>
      <c r="C31" s="374"/>
      <c r="D31" s="267"/>
      <c r="E31" s="374"/>
      <c r="F31" s="276"/>
      <c r="G31" s="111" t="s">
        <v>192</v>
      </c>
      <c r="H31" s="61">
        <v>169</v>
      </c>
      <c r="I31" s="112">
        <v>32.799999999999997</v>
      </c>
      <c r="J31" s="61">
        <v>62</v>
      </c>
      <c r="K31" s="112">
        <v>22.92</v>
      </c>
      <c r="L31" s="61">
        <v>13</v>
      </c>
      <c r="M31" s="112">
        <v>18.43</v>
      </c>
      <c r="N31" s="61">
        <v>76</v>
      </c>
      <c r="O31" s="112">
        <v>33.39</v>
      </c>
      <c r="P31" s="61">
        <v>15</v>
      </c>
      <c r="Q31" s="112">
        <v>10.1</v>
      </c>
      <c r="R31" s="61">
        <f t="shared" si="1"/>
        <v>335</v>
      </c>
      <c r="S31" s="112">
        <f t="shared" si="1"/>
        <v>117.64</v>
      </c>
    </row>
    <row r="32" spans="1:19" ht="15.75" thickTop="1" x14ac:dyDescent="0.25">
      <c r="A32" s="371"/>
      <c r="B32" s="273"/>
      <c r="C32" s="374"/>
      <c r="D32" s="267"/>
      <c r="E32" s="381"/>
      <c r="F32" s="276"/>
      <c r="G32" s="79" t="s">
        <v>191</v>
      </c>
      <c r="H32" s="113">
        <v>1591</v>
      </c>
      <c r="I32" s="114">
        <v>5436.26</v>
      </c>
      <c r="J32" s="113">
        <v>635</v>
      </c>
      <c r="K32" s="114">
        <v>4768.09</v>
      </c>
      <c r="L32" s="113">
        <v>682</v>
      </c>
      <c r="M32" s="114">
        <v>7070.67</v>
      </c>
      <c r="N32" s="113">
        <v>186</v>
      </c>
      <c r="O32" s="114">
        <v>1185.4100000000001</v>
      </c>
      <c r="P32" s="113">
        <v>84</v>
      </c>
      <c r="Q32" s="114">
        <v>100.93</v>
      </c>
      <c r="R32" s="113">
        <f t="shared" si="1"/>
        <v>3178</v>
      </c>
      <c r="S32" s="114">
        <f>SUM(S20:S31)</f>
        <v>18561.36</v>
      </c>
    </row>
    <row r="33" spans="1:19" ht="15" customHeight="1" x14ac:dyDescent="0.25">
      <c r="A33" s="371" t="s">
        <v>99</v>
      </c>
      <c r="B33" s="273"/>
      <c r="C33" s="374" t="s">
        <v>177</v>
      </c>
      <c r="D33" s="267"/>
      <c r="E33" s="379" t="s">
        <v>190</v>
      </c>
      <c r="F33" s="276"/>
      <c r="G33" s="111" t="s">
        <v>189</v>
      </c>
      <c r="H33" s="61">
        <v>0</v>
      </c>
      <c r="I33" s="112">
        <v>0</v>
      </c>
      <c r="J33" s="61">
        <v>0</v>
      </c>
      <c r="K33" s="112">
        <v>0</v>
      </c>
      <c r="L33" s="61">
        <v>0</v>
      </c>
      <c r="M33" s="112">
        <v>0</v>
      </c>
      <c r="N33" s="61">
        <v>1</v>
      </c>
      <c r="O33" s="112">
        <v>2.27</v>
      </c>
      <c r="P33" s="61">
        <v>54</v>
      </c>
      <c r="Q33" s="112">
        <v>229.74</v>
      </c>
      <c r="R33" s="61">
        <f t="shared" si="1"/>
        <v>55</v>
      </c>
      <c r="S33" s="112">
        <f t="shared" si="1"/>
        <v>232.01000000000002</v>
      </c>
    </row>
    <row r="34" spans="1:19" ht="15" customHeight="1" x14ac:dyDescent="0.25">
      <c r="A34" s="371"/>
      <c r="B34" s="273"/>
      <c r="C34" s="374"/>
      <c r="D34" s="267"/>
      <c r="E34" s="374"/>
      <c r="F34" s="276"/>
      <c r="G34" s="111" t="s">
        <v>493</v>
      </c>
      <c r="H34" s="61">
        <v>0</v>
      </c>
      <c r="I34" s="112">
        <v>0</v>
      </c>
      <c r="J34" s="61">
        <v>0</v>
      </c>
      <c r="K34" s="112">
        <v>0</v>
      </c>
      <c r="L34" s="61">
        <v>0</v>
      </c>
      <c r="M34" s="112">
        <v>0</v>
      </c>
      <c r="N34" s="61">
        <v>0</v>
      </c>
      <c r="O34" s="112">
        <v>0</v>
      </c>
      <c r="P34" s="61">
        <v>0</v>
      </c>
      <c r="Q34" s="112">
        <v>0</v>
      </c>
      <c r="R34" s="61">
        <f t="shared" si="1"/>
        <v>0</v>
      </c>
      <c r="S34" s="112">
        <f t="shared" si="1"/>
        <v>0</v>
      </c>
    </row>
    <row r="35" spans="1:19" x14ac:dyDescent="0.25">
      <c r="A35" s="371"/>
      <c r="B35" s="273"/>
      <c r="C35" s="374"/>
      <c r="D35" s="267"/>
      <c r="E35" s="374"/>
      <c r="F35" s="276"/>
      <c r="G35" s="111" t="s">
        <v>188</v>
      </c>
      <c r="H35" s="61">
        <v>0</v>
      </c>
      <c r="I35" s="112">
        <v>0</v>
      </c>
      <c r="J35" s="61">
        <v>0</v>
      </c>
      <c r="K35" s="112">
        <v>0</v>
      </c>
      <c r="L35" s="61">
        <v>0</v>
      </c>
      <c r="M35" s="112">
        <v>0</v>
      </c>
      <c r="N35" s="61">
        <v>0</v>
      </c>
      <c r="O35" s="112">
        <v>0</v>
      </c>
      <c r="P35" s="61">
        <v>1</v>
      </c>
      <c r="Q35" s="112">
        <v>0.13</v>
      </c>
      <c r="R35" s="61">
        <f t="shared" si="1"/>
        <v>1</v>
      </c>
      <c r="S35" s="112">
        <f t="shared" si="1"/>
        <v>0.13</v>
      </c>
    </row>
    <row r="36" spans="1:19" x14ac:dyDescent="0.25">
      <c r="A36" s="371"/>
      <c r="B36" s="273"/>
      <c r="C36" s="374"/>
      <c r="D36" s="267"/>
      <c r="E36" s="374"/>
      <c r="F36" s="276"/>
      <c r="G36" s="111" t="s">
        <v>187</v>
      </c>
      <c r="H36" s="61">
        <v>0</v>
      </c>
      <c r="I36" s="112">
        <v>0</v>
      </c>
      <c r="J36" s="61">
        <v>0</v>
      </c>
      <c r="K36" s="112">
        <v>0</v>
      </c>
      <c r="L36" s="61">
        <v>0</v>
      </c>
      <c r="M36" s="112">
        <v>0</v>
      </c>
      <c r="N36" s="61">
        <v>0</v>
      </c>
      <c r="O36" s="112">
        <v>0</v>
      </c>
      <c r="P36" s="61">
        <v>1</v>
      </c>
      <c r="Q36" s="112">
        <v>1.53</v>
      </c>
      <c r="R36" s="61">
        <f t="shared" si="1"/>
        <v>1</v>
      </c>
      <c r="S36" s="112">
        <f t="shared" si="1"/>
        <v>1.53</v>
      </c>
    </row>
    <row r="37" spans="1:19" x14ac:dyDescent="0.25">
      <c r="A37" s="371"/>
      <c r="B37" s="273"/>
      <c r="C37" s="374"/>
      <c r="D37" s="267"/>
      <c r="E37" s="374"/>
      <c r="F37" s="276"/>
      <c r="G37" s="111" t="s">
        <v>186</v>
      </c>
      <c r="H37" s="61">
        <v>12</v>
      </c>
      <c r="I37" s="112">
        <v>10.58</v>
      </c>
      <c r="J37" s="61">
        <v>5</v>
      </c>
      <c r="K37" s="112">
        <v>9.89</v>
      </c>
      <c r="L37" s="61">
        <v>4</v>
      </c>
      <c r="M37" s="112">
        <v>3.63</v>
      </c>
      <c r="N37" s="61">
        <v>3</v>
      </c>
      <c r="O37" s="112">
        <v>6.49</v>
      </c>
      <c r="P37" s="61">
        <v>12</v>
      </c>
      <c r="Q37" s="112">
        <v>46.17</v>
      </c>
      <c r="R37" s="61">
        <f t="shared" si="1"/>
        <v>36</v>
      </c>
      <c r="S37" s="112">
        <f t="shared" si="1"/>
        <v>76.759999999999991</v>
      </c>
    </row>
    <row r="38" spans="1:19" x14ac:dyDescent="0.25">
      <c r="A38" s="371"/>
      <c r="B38" s="273"/>
      <c r="C38" s="374"/>
      <c r="D38" s="267"/>
      <c r="E38" s="374"/>
      <c r="F38" s="276"/>
      <c r="G38" s="111" t="s">
        <v>185</v>
      </c>
      <c r="H38" s="61">
        <v>0</v>
      </c>
      <c r="I38" s="112">
        <v>0</v>
      </c>
      <c r="J38" s="61">
        <v>2</v>
      </c>
      <c r="K38" s="112">
        <v>21.2</v>
      </c>
      <c r="L38" s="61">
        <v>2</v>
      </c>
      <c r="M38" s="112">
        <v>1.74</v>
      </c>
      <c r="N38" s="61">
        <v>29</v>
      </c>
      <c r="O38" s="112">
        <v>161.96</v>
      </c>
      <c r="P38" s="61">
        <v>1</v>
      </c>
      <c r="Q38" s="112">
        <v>2.95</v>
      </c>
      <c r="R38" s="61">
        <f t="shared" si="1"/>
        <v>34</v>
      </c>
      <c r="S38" s="112">
        <f t="shared" si="1"/>
        <v>187.85</v>
      </c>
    </row>
    <row r="39" spans="1:19" x14ac:dyDescent="0.25">
      <c r="A39" s="371"/>
      <c r="B39" s="273"/>
      <c r="C39" s="374"/>
      <c r="D39" s="267"/>
      <c r="E39" s="374"/>
      <c r="F39" s="276"/>
      <c r="G39" s="111" t="s">
        <v>556</v>
      </c>
      <c r="H39" s="61">
        <v>0</v>
      </c>
      <c r="I39" s="112">
        <v>0</v>
      </c>
      <c r="J39" s="61">
        <v>0</v>
      </c>
      <c r="K39" s="112">
        <v>0</v>
      </c>
      <c r="L39" s="61">
        <v>0</v>
      </c>
      <c r="M39" s="112">
        <v>0</v>
      </c>
      <c r="N39" s="61">
        <v>0</v>
      </c>
      <c r="O39" s="112">
        <v>0</v>
      </c>
      <c r="P39" s="61">
        <v>0</v>
      </c>
      <c r="Q39" s="112">
        <v>0</v>
      </c>
      <c r="R39" s="61">
        <f t="shared" si="1"/>
        <v>0</v>
      </c>
      <c r="S39" s="112">
        <f t="shared" si="1"/>
        <v>0</v>
      </c>
    </row>
    <row r="40" spans="1:19" x14ac:dyDescent="0.25">
      <c r="A40" s="371"/>
      <c r="B40" s="273"/>
      <c r="C40" s="374"/>
      <c r="D40" s="267"/>
      <c r="E40" s="374"/>
      <c r="F40" s="276"/>
      <c r="G40" s="111" t="s">
        <v>184</v>
      </c>
      <c r="H40" s="61">
        <v>216</v>
      </c>
      <c r="I40" s="112">
        <v>1171.54</v>
      </c>
      <c r="J40" s="61">
        <v>137</v>
      </c>
      <c r="K40" s="112">
        <v>401.42</v>
      </c>
      <c r="L40" s="61">
        <v>2</v>
      </c>
      <c r="M40" s="112">
        <v>7.52</v>
      </c>
      <c r="N40" s="61">
        <v>0</v>
      </c>
      <c r="O40" s="112">
        <v>0</v>
      </c>
      <c r="P40" s="61">
        <v>0</v>
      </c>
      <c r="Q40" s="112">
        <v>0</v>
      </c>
      <c r="R40" s="61">
        <f t="shared" si="1"/>
        <v>355</v>
      </c>
      <c r="S40" s="112">
        <f t="shared" si="1"/>
        <v>1580.48</v>
      </c>
    </row>
    <row r="41" spans="1:19" x14ac:dyDescent="0.25">
      <c r="A41" s="371"/>
      <c r="B41" s="273"/>
      <c r="C41" s="374"/>
      <c r="D41" s="267"/>
      <c r="E41" s="374"/>
      <c r="F41" s="276"/>
      <c r="G41" s="111" t="s">
        <v>557</v>
      </c>
      <c r="H41" s="61">
        <v>0</v>
      </c>
      <c r="I41" s="112">
        <v>0</v>
      </c>
      <c r="J41" s="61">
        <v>0</v>
      </c>
      <c r="K41" s="112">
        <v>0</v>
      </c>
      <c r="L41" s="61">
        <v>0</v>
      </c>
      <c r="M41" s="112">
        <v>0</v>
      </c>
      <c r="N41" s="61">
        <v>0</v>
      </c>
      <c r="O41" s="112">
        <v>0</v>
      </c>
      <c r="P41" s="61">
        <v>0</v>
      </c>
      <c r="Q41" s="112">
        <v>0</v>
      </c>
      <c r="R41" s="61">
        <f t="shared" si="1"/>
        <v>0</v>
      </c>
      <c r="S41" s="112">
        <f t="shared" si="1"/>
        <v>0</v>
      </c>
    </row>
    <row r="42" spans="1:19" x14ac:dyDescent="0.25">
      <c r="A42" s="371"/>
      <c r="B42" s="273"/>
      <c r="C42" s="374"/>
      <c r="D42" s="267"/>
      <c r="E42" s="374"/>
      <c r="F42" s="276"/>
      <c r="G42" s="111" t="s">
        <v>432</v>
      </c>
      <c r="H42" s="61">
        <v>0</v>
      </c>
      <c r="I42" s="112">
        <v>0</v>
      </c>
      <c r="J42" s="61">
        <v>0</v>
      </c>
      <c r="K42" s="112">
        <v>0</v>
      </c>
      <c r="L42" s="61">
        <v>0</v>
      </c>
      <c r="M42" s="112">
        <v>0</v>
      </c>
      <c r="N42" s="61">
        <v>1</v>
      </c>
      <c r="O42" s="112">
        <v>0.08</v>
      </c>
      <c r="P42" s="61">
        <v>0</v>
      </c>
      <c r="Q42" s="112">
        <v>0</v>
      </c>
      <c r="R42" s="61">
        <f t="shared" si="1"/>
        <v>1</v>
      </c>
      <c r="S42" s="112">
        <f t="shared" si="1"/>
        <v>0.08</v>
      </c>
    </row>
    <row r="43" spans="1:19" x14ac:dyDescent="0.25">
      <c r="A43" s="371"/>
      <c r="B43" s="273"/>
      <c r="C43" s="374"/>
      <c r="D43" s="267"/>
      <c r="E43" s="374"/>
      <c r="F43" s="276"/>
      <c r="G43" s="111" t="s">
        <v>433</v>
      </c>
      <c r="H43" s="61">
        <v>0</v>
      </c>
      <c r="I43" s="112">
        <v>0</v>
      </c>
      <c r="J43" s="61">
        <v>0</v>
      </c>
      <c r="K43" s="112">
        <v>0</v>
      </c>
      <c r="L43" s="61">
        <v>0</v>
      </c>
      <c r="M43" s="112">
        <v>0</v>
      </c>
      <c r="N43" s="61">
        <v>0</v>
      </c>
      <c r="O43" s="112">
        <v>0</v>
      </c>
      <c r="P43" s="61">
        <v>0</v>
      </c>
      <c r="Q43" s="112">
        <v>0</v>
      </c>
      <c r="R43" s="61">
        <f t="shared" si="1"/>
        <v>0</v>
      </c>
      <c r="S43" s="112">
        <f t="shared" si="1"/>
        <v>0</v>
      </c>
    </row>
    <row r="44" spans="1:19" x14ac:dyDescent="0.25">
      <c r="A44" s="371"/>
      <c r="B44" s="273"/>
      <c r="C44" s="374"/>
      <c r="D44" s="267"/>
      <c r="E44" s="374"/>
      <c r="F44" s="276"/>
      <c r="G44" s="111" t="s">
        <v>183</v>
      </c>
      <c r="H44" s="61">
        <v>1</v>
      </c>
      <c r="I44" s="112">
        <v>1.76</v>
      </c>
      <c r="J44" s="61">
        <v>7</v>
      </c>
      <c r="K44" s="112">
        <v>9.7100000000000009</v>
      </c>
      <c r="L44" s="61">
        <v>4</v>
      </c>
      <c r="M44" s="112">
        <v>21.06</v>
      </c>
      <c r="N44" s="61">
        <v>23</v>
      </c>
      <c r="O44" s="112">
        <v>131.93</v>
      </c>
      <c r="P44" s="61">
        <v>4</v>
      </c>
      <c r="Q44" s="112">
        <v>20.43</v>
      </c>
      <c r="R44" s="61">
        <f t="shared" si="1"/>
        <v>39</v>
      </c>
      <c r="S44" s="112">
        <f t="shared" si="1"/>
        <v>184.89000000000001</v>
      </c>
    </row>
    <row r="45" spans="1:19" ht="15.75" thickBot="1" x14ac:dyDescent="0.3">
      <c r="A45" s="371"/>
      <c r="B45" s="273"/>
      <c r="C45" s="374"/>
      <c r="D45" s="267"/>
      <c r="E45" s="374"/>
      <c r="F45" s="276"/>
      <c r="G45" s="111" t="s">
        <v>182</v>
      </c>
      <c r="H45" s="61">
        <v>1</v>
      </c>
      <c r="I45" s="112">
        <v>7.0000000000000007E-2</v>
      </c>
      <c r="J45" s="61">
        <v>0</v>
      </c>
      <c r="K45" s="112">
        <v>0</v>
      </c>
      <c r="L45" s="61">
        <v>0</v>
      </c>
      <c r="M45" s="112">
        <v>0</v>
      </c>
      <c r="N45" s="61">
        <v>2</v>
      </c>
      <c r="O45" s="112">
        <v>0.55000000000000004</v>
      </c>
      <c r="P45" s="61">
        <v>0</v>
      </c>
      <c r="Q45" s="112">
        <v>0</v>
      </c>
      <c r="R45" s="61">
        <f t="shared" si="1"/>
        <v>3</v>
      </c>
      <c r="S45" s="112">
        <f t="shared" si="1"/>
        <v>0.62000000000000011</v>
      </c>
    </row>
    <row r="46" spans="1:19" ht="15.75" thickTop="1" x14ac:dyDescent="0.25">
      <c r="A46" s="371"/>
      <c r="B46" s="273"/>
      <c r="C46" s="374"/>
      <c r="D46" s="267"/>
      <c r="E46" s="381"/>
      <c r="F46" s="276"/>
      <c r="G46" s="79" t="s">
        <v>181</v>
      </c>
      <c r="H46" s="113">
        <v>230</v>
      </c>
      <c r="I46" s="114">
        <v>1183.95</v>
      </c>
      <c r="J46" s="113">
        <v>149</v>
      </c>
      <c r="K46" s="114">
        <v>442.22</v>
      </c>
      <c r="L46" s="113">
        <v>11</v>
      </c>
      <c r="M46" s="114">
        <v>33.950000000000003</v>
      </c>
      <c r="N46" s="113">
        <v>56</v>
      </c>
      <c r="O46" s="114">
        <v>303.27999999999997</v>
      </c>
      <c r="P46" s="113">
        <v>65</v>
      </c>
      <c r="Q46" s="114">
        <v>300.95</v>
      </c>
      <c r="R46" s="113">
        <f t="shared" si="1"/>
        <v>511</v>
      </c>
      <c r="S46" s="114">
        <f>SUM(S33:S45)</f>
        <v>2264.35</v>
      </c>
    </row>
    <row r="47" spans="1:19" ht="15" customHeight="1" thickBot="1" x14ac:dyDescent="0.3">
      <c r="A47" s="371"/>
      <c r="B47" s="273"/>
      <c r="C47" s="374"/>
      <c r="D47" s="267"/>
      <c r="E47" s="379" t="s">
        <v>180</v>
      </c>
      <c r="F47" s="276"/>
      <c r="G47" s="111" t="s">
        <v>179</v>
      </c>
      <c r="H47" s="61">
        <v>1015</v>
      </c>
      <c r="I47" s="112">
        <v>288.74</v>
      </c>
      <c r="J47" s="61">
        <v>157</v>
      </c>
      <c r="K47" s="112">
        <v>66.489999999999995</v>
      </c>
      <c r="L47" s="61">
        <v>1</v>
      </c>
      <c r="M47" s="112">
        <v>0.06</v>
      </c>
      <c r="N47" s="61">
        <v>222</v>
      </c>
      <c r="O47" s="112">
        <v>183.88</v>
      </c>
      <c r="P47" s="61">
        <v>633</v>
      </c>
      <c r="Q47" s="112">
        <v>1768.2</v>
      </c>
      <c r="R47" s="61">
        <f t="shared" si="1"/>
        <v>2028</v>
      </c>
      <c r="S47" s="112">
        <f>+I47+K47+M47+O47+Q47</f>
        <v>2307.37</v>
      </c>
    </row>
    <row r="48" spans="1:19" ht="15.75" thickTop="1" x14ac:dyDescent="0.25">
      <c r="A48" s="371"/>
      <c r="B48" s="273"/>
      <c r="C48" s="374"/>
      <c r="D48" s="267"/>
      <c r="E48" s="374"/>
      <c r="F48" s="276"/>
      <c r="G48" s="79" t="s">
        <v>178</v>
      </c>
      <c r="H48" s="113">
        <v>1015</v>
      </c>
      <c r="I48" s="114">
        <v>288.74</v>
      </c>
      <c r="J48" s="113">
        <v>157</v>
      </c>
      <c r="K48" s="114">
        <v>66.489999999999995</v>
      </c>
      <c r="L48" s="113">
        <v>1</v>
      </c>
      <c r="M48" s="114">
        <v>0.06</v>
      </c>
      <c r="N48" s="113">
        <v>222</v>
      </c>
      <c r="O48" s="114">
        <v>183.88</v>
      </c>
      <c r="P48" s="113">
        <v>633</v>
      </c>
      <c r="Q48" s="114">
        <v>1768.2</v>
      </c>
      <c r="R48" s="113">
        <f t="shared" si="1"/>
        <v>2028</v>
      </c>
      <c r="S48" s="114">
        <f>SUM(S47)</f>
        <v>2307.37</v>
      </c>
    </row>
    <row r="49" spans="1:19" ht="15.75" customHeight="1" thickBot="1" x14ac:dyDescent="0.3">
      <c r="A49" s="371"/>
      <c r="B49" s="273"/>
      <c r="C49" s="374"/>
      <c r="D49" s="267"/>
      <c r="E49" s="379" t="s">
        <v>176</v>
      </c>
      <c r="F49" s="276"/>
      <c r="G49" s="111" t="s">
        <v>175</v>
      </c>
      <c r="H49" s="61">
        <v>14554</v>
      </c>
      <c r="I49" s="112">
        <v>36051.03</v>
      </c>
      <c r="J49" s="61">
        <v>7269</v>
      </c>
      <c r="K49" s="112">
        <v>19515.939999999999</v>
      </c>
      <c r="L49" s="61">
        <v>1934</v>
      </c>
      <c r="M49" s="112">
        <v>5452.06</v>
      </c>
      <c r="N49" s="61">
        <v>9639</v>
      </c>
      <c r="O49" s="112">
        <v>121973.66</v>
      </c>
      <c r="P49" s="61">
        <v>60</v>
      </c>
      <c r="Q49" s="112">
        <v>190.03</v>
      </c>
      <c r="R49" s="61">
        <f t="shared" si="1"/>
        <v>33456</v>
      </c>
      <c r="S49" s="112">
        <f>+I49+K49+M49+O49+Q49</f>
        <v>183182.72</v>
      </c>
    </row>
    <row r="50" spans="1:19" ht="15.75" thickTop="1" x14ac:dyDescent="0.25">
      <c r="A50" s="371"/>
      <c r="B50" s="273"/>
      <c r="C50" s="374"/>
      <c r="D50" s="267"/>
      <c r="E50" s="381"/>
      <c r="F50" s="276"/>
      <c r="G50" s="79" t="s">
        <v>174</v>
      </c>
      <c r="H50" s="113">
        <v>14554</v>
      </c>
      <c r="I50" s="114">
        <v>36051.03</v>
      </c>
      <c r="J50" s="113">
        <v>7269</v>
      </c>
      <c r="K50" s="114">
        <v>19515.939999999999</v>
      </c>
      <c r="L50" s="113">
        <v>1934</v>
      </c>
      <c r="M50" s="114">
        <v>5452.06</v>
      </c>
      <c r="N50" s="113">
        <v>9639</v>
      </c>
      <c r="O50" s="114">
        <v>121973.66</v>
      </c>
      <c r="P50" s="113">
        <v>60</v>
      </c>
      <c r="Q50" s="114">
        <v>190.03</v>
      </c>
      <c r="R50" s="113">
        <f t="shared" si="1"/>
        <v>33456</v>
      </c>
      <c r="S50" s="114">
        <f>SUM(S49)</f>
        <v>183182.72</v>
      </c>
    </row>
    <row r="51" spans="1:19" ht="15" customHeight="1" x14ac:dyDescent="0.25">
      <c r="A51" s="371"/>
      <c r="B51" s="273"/>
      <c r="C51" s="374"/>
      <c r="D51" s="267"/>
      <c r="E51" s="379" t="s">
        <v>173</v>
      </c>
      <c r="F51" s="276"/>
      <c r="G51" s="111" t="s">
        <v>172</v>
      </c>
      <c r="H51" s="61">
        <v>19</v>
      </c>
      <c r="I51" s="112">
        <v>11.45</v>
      </c>
      <c r="J51" s="61">
        <v>10</v>
      </c>
      <c r="K51" s="112">
        <v>4.9000000000000004</v>
      </c>
      <c r="L51" s="61">
        <v>4</v>
      </c>
      <c r="M51" s="112">
        <v>1.9</v>
      </c>
      <c r="N51" s="61">
        <v>3</v>
      </c>
      <c r="O51" s="112">
        <v>0.19</v>
      </c>
      <c r="P51" s="61">
        <v>1</v>
      </c>
      <c r="Q51" s="112">
        <v>4.6500000000000004</v>
      </c>
      <c r="R51" s="61">
        <f t="shared" si="1"/>
        <v>37</v>
      </c>
      <c r="S51" s="112">
        <f t="shared" si="1"/>
        <v>23.090000000000003</v>
      </c>
    </row>
    <row r="52" spans="1:19" x14ac:dyDescent="0.25">
      <c r="A52" s="371"/>
      <c r="B52" s="273"/>
      <c r="C52" s="374"/>
      <c r="D52" s="267"/>
      <c r="E52" s="374"/>
      <c r="F52" s="276"/>
      <c r="G52" s="111" t="s">
        <v>171</v>
      </c>
      <c r="H52" s="61">
        <v>50</v>
      </c>
      <c r="I52" s="112">
        <v>37.58</v>
      </c>
      <c r="J52" s="61">
        <v>22</v>
      </c>
      <c r="K52" s="112">
        <v>10.119999999999999</v>
      </c>
      <c r="L52" s="61">
        <v>4</v>
      </c>
      <c r="M52" s="112">
        <v>7.02</v>
      </c>
      <c r="N52" s="61">
        <v>3</v>
      </c>
      <c r="O52" s="112">
        <v>10.42</v>
      </c>
      <c r="P52" s="61">
        <v>3</v>
      </c>
      <c r="Q52" s="112">
        <v>18.329999999999998</v>
      </c>
      <c r="R52" s="61">
        <f t="shared" si="1"/>
        <v>82</v>
      </c>
      <c r="S52" s="112">
        <f t="shared" si="1"/>
        <v>83.47</v>
      </c>
    </row>
    <row r="53" spans="1:19" x14ac:dyDescent="0.25">
      <c r="A53" s="371"/>
      <c r="B53" s="273"/>
      <c r="C53" s="374"/>
      <c r="D53" s="267"/>
      <c r="E53" s="374"/>
      <c r="F53" s="276"/>
      <c r="G53" s="111" t="s">
        <v>170</v>
      </c>
      <c r="H53" s="61">
        <v>25</v>
      </c>
      <c r="I53" s="112">
        <v>28.88</v>
      </c>
      <c r="J53" s="61">
        <v>19</v>
      </c>
      <c r="K53" s="112">
        <v>10.73</v>
      </c>
      <c r="L53" s="61">
        <v>0</v>
      </c>
      <c r="M53" s="112">
        <v>0</v>
      </c>
      <c r="N53" s="61">
        <v>0</v>
      </c>
      <c r="O53" s="112">
        <v>0</v>
      </c>
      <c r="P53" s="61">
        <v>1</v>
      </c>
      <c r="Q53" s="112">
        <v>1.94</v>
      </c>
      <c r="R53" s="61">
        <f t="shared" si="1"/>
        <v>45</v>
      </c>
      <c r="S53" s="112">
        <f t="shared" si="1"/>
        <v>41.55</v>
      </c>
    </row>
    <row r="54" spans="1:19" x14ac:dyDescent="0.25">
      <c r="A54" s="371"/>
      <c r="B54" s="273"/>
      <c r="C54" s="374"/>
      <c r="D54" s="267"/>
      <c r="E54" s="374"/>
      <c r="F54" s="276"/>
      <c r="G54" s="111" t="s">
        <v>169</v>
      </c>
      <c r="H54" s="61">
        <v>0</v>
      </c>
      <c r="I54" s="112">
        <v>0</v>
      </c>
      <c r="J54" s="61">
        <v>16</v>
      </c>
      <c r="K54" s="112">
        <v>95.88</v>
      </c>
      <c r="L54" s="61">
        <v>2</v>
      </c>
      <c r="M54" s="112">
        <v>1.25</v>
      </c>
      <c r="N54" s="61">
        <v>14</v>
      </c>
      <c r="O54" s="112">
        <v>91.7</v>
      </c>
      <c r="P54" s="61">
        <v>41</v>
      </c>
      <c r="Q54" s="112">
        <v>262.81</v>
      </c>
      <c r="R54" s="61">
        <f t="shared" si="1"/>
        <v>73</v>
      </c>
      <c r="S54" s="112">
        <f t="shared" si="1"/>
        <v>451.64</v>
      </c>
    </row>
    <row r="55" spans="1:19" x14ac:dyDescent="0.25">
      <c r="A55" s="371"/>
      <c r="B55" s="273"/>
      <c r="C55" s="374"/>
      <c r="D55" s="267"/>
      <c r="E55" s="374"/>
      <c r="F55" s="276"/>
      <c r="G55" s="111" t="s">
        <v>168</v>
      </c>
      <c r="H55" s="61">
        <v>302</v>
      </c>
      <c r="I55" s="112">
        <v>414.14</v>
      </c>
      <c r="J55" s="61">
        <v>191</v>
      </c>
      <c r="K55" s="112">
        <v>297.11</v>
      </c>
      <c r="L55" s="61">
        <v>7</v>
      </c>
      <c r="M55" s="112">
        <v>14.74</v>
      </c>
      <c r="N55" s="61">
        <v>8</v>
      </c>
      <c r="O55" s="112">
        <v>24.9</v>
      </c>
      <c r="P55" s="61">
        <v>1</v>
      </c>
      <c r="Q55" s="112">
        <v>2.52</v>
      </c>
      <c r="R55" s="61">
        <f t="shared" ref="R55:S89" si="2">+H55+J55+L55+N55+P55</f>
        <v>509</v>
      </c>
      <c r="S55" s="112">
        <f t="shared" si="2"/>
        <v>753.41</v>
      </c>
    </row>
    <row r="56" spans="1:19" x14ac:dyDescent="0.25">
      <c r="A56" s="371"/>
      <c r="B56" s="273"/>
      <c r="C56" s="374"/>
      <c r="D56" s="267"/>
      <c r="E56" s="374"/>
      <c r="F56" s="276"/>
      <c r="G56" s="111" t="s">
        <v>167</v>
      </c>
      <c r="H56" s="61">
        <v>17</v>
      </c>
      <c r="I56" s="112">
        <v>20.77</v>
      </c>
      <c r="J56" s="61">
        <v>2</v>
      </c>
      <c r="K56" s="112">
        <v>11.77</v>
      </c>
      <c r="L56" s="61">
        <v>0</v>
      </c>
      <c r="M56" s="112">
        <v>0</v>
      </c>
      <c r="N56" s="61">
        <v>2</v>
      </c>
      <c r="O56" s="112">
        <v>0.64</v>
      </c>
      <c r="P56" s="61">
        <v>0</v>
      </c>
      <c r="Q56" s="112">
        <v>0</v>
      </c>
      <c r="R56" s="61">
        <f t="shared" si="2"/>
        <v>21</v>
      </c>
      <c r="S56" s="112">
        <f t="shared" si="2"/>
        <v>33.18</v>
      </c>
    </row>
    <row r="57" spans="1:19" ht="15.75" thickBot="1" x14ac:dyDescent="0.3">
      <c r="A57" s="371"/>
      <c r="B57" s="273"/>
      <c r="C57" s="374"/>
      <c r="D57" s="267"/>
      <c r="E57" s="374"/>
      <c r="F57" s="276"/>
      <c r="G57" s="111" t="s">
        <v>166</v>
      </c>
      <c r="H57" s="61">
        <v>23</v>
      </c>
      <c r="I57" s="112">
        <v>8.94</v>
      </c>
      <c r="J57" s="61">
        <v>9</v>
      </c>
      <c r="K57" s="112">
        <v>2.85</v>
      </c>
      <c r="L57" s="61">
        <v>4</v>
      </c>
      <c r="M57" s="112">
        <v>1.43</v>
      </c>
      <c r="N57" s="61">
        <v>46</v>
      </c>
      <c r="O57" s="112">
        <v>14.16</v>
      </c>
      <c r="P57" s="61">
        <v>3</v>
      </c>
      <c r="Q57" s="112">
        <v>1.6</v>
      </c>
      <c r="R57" s="61">
        <f t="shared" si="2"/>
        <v>85</v>
      </c>
      <c r="S57" s="112">
        <f t="shared" si="2"/>
        <v>28.98</v>
      </c>
    </row>
    <row r="58" spans="1:19" ht="15.75" thickTop="1" x14ac:dyDescent="0.25">
      <c r="A58" s="371"/>
      <c r="B58" s="273"/>
      <c r="C58" s="374"/>
      <c r="D58" s="267"/>
      <c r="E58" s="381"/>
      <c r="F58" s="276"/>
      <c r="G58" s="79" t="s">
        <v>165</v>
      </c>
      <c r="H58" s="113">
        <v>378</v>
      </c>
      <c r="I58" s="114">
        <v>521.76</v>
      </c>
      <c r="J58" s="113">
        <v>231</v>
      </c>
      <c r="K58" s="114">
        <v>433.36</v>
      </c>
      <c r="L58" s="113">
        <v>21</v>
      </c>
      <c r="M58" s="114">
        <v>26.34</v>
      </c>
      <c r="N58" s="113">
        <v>74</v>
      </c>
      <c r="O58" s="114">
        <v>142.01</v>
      </c>
      <c r="P58" s="113">
        <v>48</v>
      </c>
      <c r="Q58" s="114">
        <v>291.85000000000002</v>
      </c>
      <c r="R58" s="113">
        <f t="shared" si="2"/>
        <v>752</v>
      </c>
      <c r="S58" s="114">
        <f>SUM(S51:S57)</f>
        <v>1415.32</v>
      </c>
    </row>
    <row r="59" spans="1:19" ht="15" customHeight="1" thickBot="1" x14ac:dyDescent="0.3">
      <c r="A59" s="371"/>
      <c r="B59" s="273"/>
      <c r="C59" s="374"/>
      <c r="D59" s="267"/>
      <c r="E59" s="379" t="s">
        <v>164</v>
      </c>
      <c r="F59" s="276"/>
      <c r="G59" s="111" t="s">
        <v>163</v>
      </c>
      <c r="H59" s="61">
        <v>16</v>
      </c>
      <c r="I59" s="112">
        <v>162.74</v>
      </c>
      <c r="J59" s="61">
        <v>75</v>
      </c>
      <c r="K59" s="112">
        <v>1504.93</v>
      </c>
      <c r="L59" s="61">
        <v>104</v>
      </c>
      <c r="M59" s="112">
        <v>17567.830000000002</v>
      </c>
      <c r="N59" s="61">
        <v>1063</v>
      </c>
      <c r="O59" s="112">
        <v>57774.33</v>
      </c>
      <c r="P59" s="61">
        <v>21</v>
      </c>
      <c r="Q59" s="112">
        <v>355.51</v>
      </c>
      <c r="R59" s="61">
        <f t="shared" si="2"/>
        <v>1279</v>
      </c>
      <c r="S59" s="112">
        <f>+I59+K59+M59+O59+Q59</f>
        <v>77365.34</v>
      </c>
    </row>
    <row r="60" spans="1:19" ht="15.75" thickTop="1" x14ac:dyDescent="0.25">
      <c r="A60" s="371"/>
      <c r="B60" s="273"/>
      <c r="C60" s="374"/>
      <c r="D60" s="267"/>
      <c r="E60" s="381"/>
      <c r="F60" s="276"/>
      <c r="G60" s="79" t="s">
        <v>162</v>
      </c>
      <c r="H60" s="113">
        <v>16</v>
      </c>
      <c r="I60" s="114">
        <v>162.74</v>
      </c>
      <c r="J60" s="113">
        <v>75</v>
      </c>
      <c r="K60" s="114">
        <v>1504.93</v>
      </c>
      <c r="L60" s="113">
        <v>104</v>
      </c>
      <c r="M60" s="114">
        <v>17567.830000000002</v>
      </c>
      <c r="N60" s="113">
        <v>1063</v>
      </c>
      <c r="O60" s="114">
        <v>57774.33</v>
      </c>
      <c r="P60" s="113">
        <v>21</v>
      </c>
      <c r="Q60" s="114">
        <v>355.51</v>
      </c>
      <c r="R60" s="113">
        <f t="shared" si="2"/>
        <v>1279</v>
      </c>
      <c r="S60" s="114">
        <f>SUM(S59)</f>
        <v>77365.34</v>
      </c>
    </row>
    <row r="61" spans="1:19" ht="15" customHeight="1" x14ac:dyDescent="0.25">
      <c r="A61" s="371"/>
      <c r="B61" s="273"/>
      <c r="C61" s="374"/>
      <c r="D61" s="267"/>
      <c r="E61" s="379" t="s">
        <v>161</v>
      </c>
      <c r="F61" s="276"/>
      <c r="G61" s="111" t="s">
        <v>160</v>
      </c>
      <c r="H61" s="61">
        <v>307</v>
      </c>
      <c r="I61" s="112">
        <v>1150.2</v>
      </c>
      <c r="J61" s="61">
        <v>139</v>
      </c>
      <c r="K61" s="112">
        <v>732.66</v>
      </c>
      <c r="L61" s="61">
        <v>1</v>
      </c>
      <c r="M61" s="112">
        <v>9.73</v>
      </c>
      <c r="N61" s="61">
        <v>16</v>
      </c>
      <c r="O61" s="112">
        <v>186.7</v>
      </c>
      <c r="P61" s="61">
        <v>2</v>
      </c>
      <c r="Q61" s="112">
        <v>19.16</v>
      </c>
      <c r="R61" s="61">
        <f t="shared" si="2"/>
        <v>465</v>
      </c>
      <c r="S61" s="112">
        <f>+I61+K61+M61+O61+Q61</f>
        <v>2098.4499999999998</v>
      </c>
    </row>
    <row r="62" spans="1:19" x14ac:dyDescent="0.25">
      <c r="A62" s="371"/>
      <c r="B62" s="273"/>
      <c r="C62" s="374"/>
      <c r="D62" s="267"/>
      <c r="E62" s="374"/>
      <c r="F62" s="276"/>
      <c r="G62" s="111" t="s">
        <v>159</v>
      </c>
      <c r="H62" s="61">
        <v>1064</v>
      </c>
      <c r="I62" s="112">
        <v>60529.68</v>
      </c>
      <c r="J62" s="61">
        <v>18</v>
      </c>
      <c r="K62" s="112">
        <v>772.76</v>
      </c>
      <c r="L62" s="61">
        <v>0</v>
      </c>
      <c r="M62" s="112">
        <v>0</v>
      </c>
      <c r="N62" s="61">
        <v>0</v>
      </c>
      <c r="O62" s="112">
        <v>0</v>
      </c>
      <c r="P62" s="61">
        <v>0</v>
      </c>
      <c r="Q62" s="112">
        <v>0</v>
      </c>
      <c r="R62" s="61">
        <f t="shared" si="2"/>
        <v>1082</v>
      </c>
      <c r="S62" s="112">
        <f>+I62+K62+M62+O62+Q62</f>
        <v>61302.44</v>
      </c>
    </row>
    <row r="63" spans="1:19" ht="15.75" thickBot="1" x14ac:dyDescent="0.3">
      <c r="A63" s="371"/>
      <c r="B63" s="273"/>
      <c r="C63" s="374"/>
      <c r="D63" s="267"/>
      <c r="E63" s="374"/>
      <c r="F63" s="276"/>
      <c r="G63" s="111" t="s">
        <v>158</v>
      </c>
      <c r="H63" s="61">
        <v>4874</v>
      </c>
      <c r="I63" s="112">
        <v>19468.55</v>
      </c>
      <c r="J63" s="61">
        <v>2064</v>
      </c>
      <c r="K63" s="112">
        <v>62046.12</v>
      </c>
      <c r="L63" s="61">
        <v>159</v>
      </c>
      <c r="M63" s="112">
        <v>23176.03</v>
      </c>
      <c r="N63" s="61">
        <v>3672</v>
      </c>
      <c r="O63" s="112">
        <v>432764.7</v>
      </c>
      <c r="P63" s="61">
        <v>67</v>
      </c>
      <c r="Q63" s="112">
        <v>1146.17</v>
      </c>
      <c r="R63" s="61">
        <f t="shared" si="2"/>
        <v>10836</v>
      </c>
      <c r="S63" s="112">
        <f>+I63+K63+M63+O63+Q63</f>
        <v>538601.57000000007</v>
      </c>
    </row>
    <row r="64" spans="1:19" ht="15.75" thickTop="1" x14ac:dyDescent="0.25">
      <c r="A64" s="371"/>
      <c r="B64" s="273"/>
      <c r="C64" s="374"/>
      <c r="D64" s="267"/>
      <c r="E64" s="381"/>
      <c r="F64" s="276"/>
      <c r="G64" s="79" t="s">
        <v>157</v>
      </c>
      <c r="H64" s="113">
        <v>5328</v>
      </c>
      <c r="I64" s="114">
        <v>81148.429999999993</v>
      </c>
      <c r="J64" s="113">
        <v>2110</v>
      </c>
      <c r="K64" s="114">
        <v>63551.54</v>
      </c>
      <c r="L64" s="113">
        <v>159</v>
      </c>
      <c r="M64" s="114">
        <v>23185.759999999998</v>
      </c>
      <c r="N64" s="113">
        <v>3676</v>
      </c>
      <c r="O64" s="114">
        <v>432951.4</v>
      </c>
      <c r="P64" s="113">
        <v>68</v>
      </c>
      <c r="Q64" s="114">
        <v>1165.33</v>
      </c>
      <c r="R64" s="113">
        <f t="shared" si="2"/>
        <v>11341</v>
      </c>
      <c r="S64" s="114">
        <f>SUM(S61:S63)</f>
        <v>602002.46000000008</v>
      </c>
    </row>
    <row r="65" spans="1:19" ht="15.75" thickBot="1" x14ac:dyDescent="0.3">
      <c r="A65" s="371"/>
      <c r="B65" s="273"/>
      <c r="C65" s="374"/>
      <c r="D65" s="267"/>
      <c r="E65" s="379" t="s">
        <v>156</v>
      </c>
      <c r="F65" s="276"/>
      <c r="G65" s="111" t="s">
        <v>155</v>
      </c>
      <c r="H65" s="61">
        <v>8195</v>
      </c>
      <c r="I65" s="112">
        <v>35821.07</v>
      </c>
      <c r="J65" s="61">
        <v>1110</v>
      </c>
      <c r="K65" s="112">
        <v>6421.87</v>
      </c>
      <c r="L65" s="61">
        <v>521</v>
      </c>
      <c r="M65" s="112">
        <v>8635.5300000000007</v>
      </c>
      <c r="N65" s="61">
        <v>631</v>
      </c>
      <c r="O65" s="112">
        <v>11510.95</v>
      </c>
      <c r="P65" s="61">
        <v>34</v>
      </c>
      <c r="Q65" s="112">
        <v>165.7</v>
      </c>
      <c r="R65" s="61">
        <f t="shared" si="2"/>
        <v>10491</v>
      </c>
      <c r="S65" s="112">
        <f>+I65+K65+M65+O65+Q65</f>
        <v>62555.119999999995</v>
      </c>
    </row>
    <row r="66" spans="1:19" ht="16.5" thickTop="1" thickBot="1" x14ac:dyDescent="0.3">
      <c r="A66" s="371"/>
      <c r="B66" s="273"/>
      <c r="C66" s="374"/>
      <c r="D66" s="267"/>
      <c r="E66" s="374"/>
      <c r="F66" s="276"/>
      <c r="G66" s="79" t="s">
        <v>154</v>
      </c>
      <c r="H66" s="115">
        <v>8195</v>
      </c>
      <c r="I66" s="114">
        <v>35821.07</v>
      </c>
      <c r="J66" s="115">
        <v>1110</v>
      </c>
      <c r="K66" s="114">
        <v>6421.87</v>
      </c>
      <c r="L66" s="115">
        <v>521</v>
      </c>
      <c r="M66" s="114">
        <v>8635.5300000000007</v>
      </c>
      <c r="N66" s="115">
        <v>631</v>
      </c>
      <c r="O66" s="114">
        <v>11510.95</v>
      </c>
      <c r="P66" s="115">
        <v>34</v>
      </c>
      <c r="Q66" s="114">
        <v>165.7</v>
      </c>
      <c r="R66" s="115">
        <f t="shared" si="2"/>
        <v>10491</v>
      </c>
      <c r="S66" s="114">
        <f>SUM(S65)</f>
        <v>62555.119999999995</v>
      </c>
    </row>
    <row r="67" spans="1:19" ht="15.75" thickTop="1" x14ac:dyDescent="0.25">
      <c r="A67" s="371" t="s">
        <v>99</v>
      </c>
      <c r="B67" s="273"/>
      <c r="C67" s="374" t="s">
        <v>177</v>
      </c>
      <c r="D67" s="267"/>
      <c r="E67" s="379" t="s">
        <v>150</v>
      </c>
      <c r="F67" s="276"/>
      <c r="G67" s="111" t="s">
        <v>153</v>
      </c>
      <c r="H67" s="61">
        <v>0</v>
      </c>
      <c r="I67" s="112">
        <v>0</v>
      </c>
      <c r="J67" s="61">
        <v>0</v>
      </c>
      <c r="K67" s="112">
        <v>0</v>
      </c>
      <c r="L67" s="61">
        <v>0</v>
      </c>
      <c r="M67" s="112">
        <v>0</v>
      </c>
      <c r="N67" s="61">
        <v>0</v>
      </c>
      <c r="O67" s="112">
        <v>0</v>
      </c>
      <c r="P67" s="61">
        <v>0</v>
      </c>
      <c r="Q67" s="112">
        <v>0</v>
      </c>
      <c r="R67" s="61">
        <f t="shared" si="2"/>
        <v>0</v>
      </c>
      <c r="S67" s="112">
        <f t="shared" si="2"/>
        <v>0</v>
      </c>
    </row>
    <row r="68" spans="1:19" x14ac:dyDescent="0.25">
      <c r="A68" s="371"/>
      <c r="B68" s="273"/>
      <c r="C68" s="374"/>
      <c r="D68" s="267"/>
      <c r="E68" s="374"/>
      <c r="F68" s="276"/>
      <c r="G68" s="111" t="s">
        <v>494</v>
      </c>
      <c r="H68" s="61">
        <v>0</v>
      </c>
      <c r="I68" s="112">
        <v>0</v>
      </c>
      <c r="J68" s="61">
        <v>0</v>
      </c>
      <c r="K68" s="112">
        <v>0</v>
      </c>
      <c r="L68" s="61">
        <v>0</v>
      </c>
      <c r="M68" s="112">
        <v>0</v>
      </c>
      <c r="N68" s="61">
        <v>0</v>
      </c>
      <c r="O68" s="112">
        <v>0</v>
      </c>
      <c r="P68" s="61">
        <v>0</v>
      </c>
      <c r="Q68" s="112">
        <v>0</v>
      </c>
      <c r="R68" s="61">
        <f t="shared" si="2"/>
        <v>0</v>
      </c>
      <c r="S68" s="112">
        <f t="shared" si="2"/>
        <v>0</v>
      </c>
    </row>
    <row r="69" spans="1:19" x14ac:dyDescent="0.25">
      <c r="A69" s="371"/>
      <c r="B69" s="273"/>
      <c r="C69" s="374"/>
      <c r="D69" s="267"/>
      <c r="E69" s="374"/>
      <c r="F69" s="276"/>
      <c r="G69" s="111" t="s">
        <v>152</v>
      </c>
      <c r="H69" s="61">
        <v>0</v>
      </c>
      <c r="I69" s="112">
        <v>0</v>
      </c>
      <c r="J69" s="61">
        <v>0</v>
      </c>
      <c r="K69" s="112">
        <v>0</v>
      </c>
      <c r="L69" s="61">
        <v>0</v>
      </c>
      <c r="M69" s="112">
        <v>0</v>
      </c>
      <c r="N69" s="61">
        <v>0</v>
      </c>
      <c r="O69" s="112">
        <v>0</v>
      </c>
      <c r="P69" s="61">
        <v>0</v>
      </c>
      <c r="Q69" s="112">
        <v>0</v>
      </c>
      <c r="R69" s="61">
        <f t="shared" si="2"/>
        <v>0</v>
      </c>
      <c r="S69" s="112">
        <f t="shared" si="2"/>
        <v>0</v>
      </c>
    </row>
    <row r="70" spans="1:19" x14ac:dyDescent="0.25">
      <c r="A70" s="371"/>
      <c r="B70" s="273"/>
      <c r="C70" s="374"/>
      <c r="D70" s="267"/>
      <c r="E70" s="374"/>
      <c r="F70" s="276"/>
      <c r="G70" s="111" t="s">
        <v>495</v>
      </c>
      <c r="H70" s="61">
        <v>0</v>
      </c>
      <c r="I70" s="112">
        <v>0</v>
      </c>
      <c r="J70" s="61">
        <v>0</v>
      </c>
      <c r="K70" s="112">
        <v>0</v>
      </c>
      <c r="L70" s="61">
        <v>0</v>
      </c>
      <c r="M70" s="112">
        <v>0</v>
      </c>
      <c r="N70" s="61">
        <v>0</v>
      </c>
      <c r="O70" s="112">
        <v>0</v>
      </c>
      <c r="P70" s="61">
        <v>0</v>
      </c>
      <c r="Q70" s="112">
        <v>0</v>
      </c>
      <c r="R70" s="61">
        <f t="shared" si="2"/>
        <v>0</v>
      </c>
      <c r="S70" s="112">
        <f t="shared" si="2"/>
        <v>0</v>
      </c>
    </row>
    <row r="71" spans="1:19" x14ac:dyDescent="0.25">
      <c r="A71" s="371"/>
      <c r="B71" s="273"/>
      <c r="C71" s="374"/>
      <c r="D71" s="267"/>
      <c r="E71" s="374"/>
      <c r="F71" s="276"/>
      <c r="G71" s="111" t="s">
        <v>434</v>
      </c>
      <c r="H71" s="61">
        <v>0</v>
      </c>
      <c r="I71" s="112">
        <v>0</v>
      </c>
      <c r="J71" s="61">
        <v>0</v>
      </c>
      <c r="K71" s="112">
        <v>0</v>
      </c>
      <c r="L71" s="61">
        <v>0</v>
      </c>
      <c r="M71" s="112">
        <v>0</v>
      </c>
      <c r="N71" s="61">
        <v>0</v>
      </c>
      <c r="O71" s="112">
        <v>0</v>
      </c>
      <c r="P71" s="61">
        <v>0</v>
      </c>
      <c r="Q71" s="112">
        <v>0</v>
      </c>
      <c r="R71" s="61">
        <f t="shared" si="2"/>
        <v>0</v>
      </c>
      <c r="S71" s="112">
        <f t="shared" si="2"/>
        <v>0</v>
      </c>
    </row>
    <row r="72" spans="1:19" x14ac:dyDescent="0.25">
      <c r="A72" s="371"/>
      <c r="B72" s="273"/>
      <c r="C72" s="374"/>
      <c r="D72" s="267"/>
      <c r="E72" s="374"/>
      <c r="F72" s="276"/>
      <c r="G72" s="111" t="s">
        <v>151</v>
      </c>
      <c r="H72" s="61">
        <v>6</v>
      </c>
      <c r="I72" s="112">
        <v>0.76</v>
      </c>
      <c r="J72" s="61">
        <v>2</v>
      </c>
      <c r="K72" s="112">
        <v>4.92</v>
      </c>
      <c r="L72" s="61">
        <v>2</v>
      </c>
      <c r="M72" s="112">
        <v>0.72</v>
      </c>
      <c r="N72" s="61">
        <v>8</v>
      </c>
      <c r="O72" s="112">
        <v>5.44</v>
      </c>
      <c r="P72" s="61">
        <v>0</v>
      </c>
      <c r="Q72" s="112">
        <v>0</v>
      </c>
      <c r="R72" s="61">
        <f t="shared" si="2"/>
        <v>18</v>
      </c>
      <c r="S72" s="112">
        <f t="shared" si="2"/>
        <v>11.84</v>
      </c>
    </row>
    <row r="73" spans="1:19" ht="15.75" thickBot="1" x14ac:dyDescent="0.3">
      <c r="A73" s="371"/>
      <c r="B73" s="273"/>
      <c r="C73" s="374"/>
      <c r="D73" s="267"/>
      <c r="E73" s="374"/>
      <c r="F73" s="276"/>
      <c r="G73" s="111" t="s">
        <v>150</v>
      </c>
      <c r="H73" s="61">
        <v>4</v>
      </c>
      <c r="I73" s="112">
        <v>0.28999999999999998</v>
      </c>
      <c r="J73" s="61">
        <v>4</v>
      </c>
      <c r="K73" s="112">
        <v>1.1100000000000001</v>
      </c>
      <c r="L73" s="61">
        <v>0</v>
      </c>
      <c r="M73" s="112">
        <v>0</v>
      </c>
      <c r="N73" s="61">
        <v>10</v>
      </c>
      <c r="O73" s="112">
        <v>3.34</v>
      </c>
      <c r="P73" s="61">
        <v>0</v>
      </c>
      <c r="Q73" s="112">
        <v>0</v>
      </c>
      <c r="R73" s="61">
        <f t="shared" si="2"/>
        <v>18</v>
      </c>
      <c r="S73" s="112">
        <f t="shared" si="2"/>
        <v>4.74</v>
      </c>
    </row>
    <row r="74" spans="1:19" ht="16.5" thickTop="1" thickBot="1" x14ac:dyDescent="0.3">
      <c r="A74" s="371"/>
      <c r="B74" s="273"/>
      <c r="C74" s="374"/>
      <c r="D74" s="267"/>
      <c r="E74" s="376"/>
      <c r="F74" s="276"/>
      <c r="G74" s="79" t="s">
        <v>149</v>
      </c>
      <c r="H74" s="113">
        <v>10</v>
      </c>
      <c r="I74" s="114">
        <v>1.05</v>
      </c>
      <c r="J74" s="113">
        <v>6</v>
      </c>
      <c r="K74" s="114">
        <v>6.03</v>
      </c>
      <c r="L74" s="113">
        <v>2</v>
      </c>
      <c r="M74" s="114">
        <v>0.72</v>
      </c>
      <c r="N74" s="113">
        <v>18</v>
      </c>
      <c r="O74" s="114">
        <v>8.7799999999999994</v>
      </c>
      <c r="P74" s="113">
        <v>0</v>
      </c>
      <c r="Q74" s="114">
        <v>0</v>
      </c>
      <c r="R74" s="113">
        <f t="shared" si="2"/>
        <v>36</v>
      </c>
      <c r="S74" s="114">
        <f>SUM(S67:S73)</f>
        <v>16.579999999999998</v>
      </c>
    </row>
    <row r="75" spans="1:19" ht="16.5" thickTop="1" thickBot="1" x14ac:dyDescent="0.3">
      <c r="A75" s="371"/>
      <c r="B75" s="273"/>
      <c r="C75" s="374"/>
      <c r="D75" s="267"/>
      <c r="E75" s="309"/>
      <c r="F75" s="276"/>
      <c r="G75" s="298" t="s">
        <v>558</v>
      </c>
      <c r="H75" s="113">
        <v>0</v>
      </c>
      <c r="I75" s="114">
        <v>0</v>
      </c>
      <c r="J75" s="113">
        <v>0</v>
      </c>
      <c r="K75" s="114">
        <v>0</v>
      </c>
      <c r="L75" s="113">
        <v>0</v>
      </c>
      <c r="M75" s="114">
        <v>0</v>
      </c>
      <c r="N75" s="113">
        <v>0</v>
      </c>
      <c r="O75" s="114">
        <v>0</v>
      </c>
      <c r="P75" s="113">
        <v>0</v>
      </c>
      <c r="Q75" s="114">
        <v>0</v>
      </c>
      <c r="R75" s="113">
        <f t="shared" si="2"/>
        <v>0</v>
      </c>
      <c r="S75" s="114">
        <f t="shared" si="2"/>
        <v>0</v>
      </c>
    </row>
    <row r="76" spans="1:19" ht="16.5" thickTop="1" thickBot="1" x14ac:dyDescent="0.3">
      <c r="A76" s="371"/>
      <c r="B76" s="273"/>
      <c r="C76" s="374"/>
      <c r="D76" s="267"/>
      <c r="E76" s="309"/>
      <c r="F76" s="276"/>
      <c r="G76" s="298" t="s">
        <v>559</v>
      </c>
      <c r="H76" s="113">
        <v>0</v>
      </c>
      <c r="I76" s="114">
        <v>0</v>
      </c>
      <c r="J76" s="113">
        <v>0</v>
      </c>
      <c r="K76" s="114">
        <v>0</v>
      </c>
      <c r="L76" s="113">
        <v>0</v>
      </c>
      <c r="M76" s="114">
        <v>0</v>
      </c>
      <c r="N76" s="113">
        <v>0</v>
      </c>
      <c r="O76" s="114">
        <v>0</v>
      </c>
      <c r="P76" s="113">
        <v>0</v>
      </c>
      <c r="Q76" s="114">
        <v>0</v>
      </c>
      <c r="R76" s="113">
        <f t="shared" si="2"/>
        <v>0</v>
      </c>
      <c r="S76" s="114">
        <f t="shared" si="2"/>
        <v>0</v>
      </c>
    </row>
    <row r="77" spans="1:19" ht="16.5" thickTop="1" thickBot="1" x14ac:dyDescent="0.3">
      <c r="A77" s="371"/>
      <c r="B77" s="273"/>
      <c r="C77" s="374"/>
      <c r="D77" s="267"/>
      <c r="E77" s="309"/>
      <c r="F77" s="276"/>
      <c r="G77" s="298" t="s">
        <v>560</v>
      </c>
      <c r="H77" s="113">
        <v>0</v>
      </c>
      <c r="I77" s="114">
        <v>0</v>
      </c>
      <c r="J77" s="113">
        <v>0</v>
      </c>
      <c r="K77" s="114">
        <v>0</v>
      </c>
      <c r="L77" s="113">
        <v>0</v>
      </c>
      <c r="M77" s="114">
        <v>0</v>
      </c>
      <c r="N77" s="113">
        <v>0</v>
      </c>
      <c r="O77" s="114">
        <v>0</v>
      </c>
      <c r="P77" s="113">
        <v>0</v>
      </c>
      <c r="Q77" s="114">
        <v>0</v>
      </c>
      <c r="R77" s="113">
        <f t="shared" si="2"/>
        <v>0</v>
      </c>
      <c r="S77" s="114">
        <f t="shared" si="2"/>
        <v>0</v>
      </c>
    </row>
    <row r="78" spans="1:19" ht="16.5" thickTop="1" thickBot="1" x14ac:dyDescent="0.3">
      <c r="A78" s="371"/>
      <c r="B78" s="273"/>
      <c r="C78" s="381"/>
      <c r="D78" s="267"/>
      <c r="E78" s="380" t="s">
        <v>148</v>
      </c>
      <c r="F78" s="380"/>
      <c r="G78" s="380"/>
      <c r="H78" s="116">
        <v>26270</v>
      </c>
      <c r="I78" s="117">
        <v>184998.71</v>
      </c>
      <c r="J78" s="116">
        <v>10025</v>
      </c>
      <c r="K78" s="117">
        <v>98382.24</v>
      </c>
      <c r="L78" s="116">
        <v>3100</v>
      </c>
      <c r="M78" s="117">
        <v>62625.23</v>
      </c>
      <c r="N78" s="116">
        <v>11654</v>
      </c>
      <c r="O78" s="117">
        <v>634152.44999999995</v>
      </c>
      <c r="P78" s="116">
        <v>1219</v>
      </c>
      <c r="Q78" s="117">
        <v>12447.09</v>
      </c>
      <c r="R78" s="116">
        <f t="shared" si="2"/>
        <v>52268</v>
      </c>
      <c r="S78" s="117">
        <f>+S74+S66+S64+S60+S58+S50+S48+S46+S32+S19+S10+S75+S76+S77</f>
        <v>992605.71999999986</v>
      </c>
    </row>
    <row r="79" spans="1:19" ht="15" customHeight="1" thickTop="1" x14ac:dyDescent="0.25">
      <c r="A79" s="371"/>
      <c r="B79" s="267"/>
      <c r="C79" s="379" t="s">
        <v>98</v>
      </c>
      <c r="D79" s="267"/>
      <c r="E79" s="373" t="s">
        <v>147</v>
      </c>
      <c r="F79" s="276"/>
      <c r="G79" s="111" t="s">
        <v>24</v>
      </c>
      <c r="H79" s="61">
        <v>0</v>
      </c>
      <c r="I79" s="112">
        <v>0</v>
      </c>
      <c r="J79" s="61">
        <v>169</v>
      </c>
      <c r="K79" s="112">
        <v>3927.74</v>
      </c>
      <c r="L79" s="61">
        <v>195</v>
      </c>
      <c r="M79" s="112">
        <v>12463.52</v>
      </c>
      <c r="N79" s="61">
        <v>198</v>
      </c>
      <c r="O79" s="112">
        <v>7340.75</v>
      </c>
      <c r="P79" s="61">
        <v>2</v>
      </c>
      <c r="Q79" s="112">
        <v>201.59</v>
      </c>
      <c r="R79" s="61">
        <f t="shared" si="2"/>
        <v>564</v>
      </c>
      <c r="S79" s="112">
        <f t="shared" si="2"/>
        <v>23933.600000000002</v>
      </c>
    </row>
    <row r="80" spans="1:19" x14ac:dyDescent="0.25">
      <c r="A80" s="371"/>
      <c r="B80" s="267"/>
      <c r="C80" s="374"/>
      <c r="D80" s="267"/>
      <c r="E80" s="374"/>
      <c r="F80" s="276"/>
      <c r="G80" s="111" t="s">
        <v>146</v>
      </c>
      <c r="H80" s="61">
        <v>406</v>
      </c>
      <c r="I80" s="112">
        <v>708.16</v>
      </c>
      <c r="J80" s="61">
        <v>393</v>
      </c>
      <c r="K80" s="112">
        <v>1682.16</v>
      </c>
      <c r="L80" s="61">
        <v>27</v>
      </c>
      <c r="M80" s="112">
        <v>261.76</v>
      </c>
      <c r="N80" s="61">
        <v>726</v>
      </c>
      <c r="O80" s="112">
        <v>17426.57</v>
      </c>
      <c r="P80" s="61">
        <v>8</v>
      </c>
      <c r="Q80" s="112">
        <v>103.41</v>
      </c>
      <c r="R80" s="61">
        <f t="shared" si="2"/>
        <v>1560</v>
      </c>
      <c r="S80" s="112">
        <f t="shared" si="2"/>
        <v>20182.060000000001</v>
      </c>
    </row>
    <row r="81" spans="1:19" x14ac:dyDescent="0.25">
      <c r="A81" s="371"/>
      <c r="B81" s="267"/>
      <c r="C81" s="374"/>
      <c r="D81" s="267"/>
      <c r="E81" s="374"/>
      <c r="F81" s="276"/>
      <c r="G81" s="111" t="s">
        <v>145</v>
      </c>
      <c r="H81" s="61">
        <v>502</v>
      </c>
      <c r="I81" s="112">
        <v>698.85</v>
      </c>
      <c r="J81" s="61">
        <v>382</v>
      </c>
      <c r="K81" s="112">
        <v>1177.1500000000001</v>
      </c>
      <c r="L81" s="61">
        <v>1</v>
      </c>
      <c r="M81" s="112">
        <v>4.7699999999999996</v>
      </c>
      <c r="N81" s="61">
        <v>9</v>
      </c>
      <c r="O81" s="112">
        <v>80.849999999999994</v>
      </c>
      <c r="P81" s="61">
        <v>2</v>
      </c>
      <c r="Q81" s="112">
        <v>9.86</v>
      </c>
      <c r="R81" s="61">
        <f t="shared" si="2"/>
        <v>896</v>
      </c>
      <c r="S81" s="112">
        <f t="shared" si="2"/>
        <v>1971.4799999999998</v>
      </c>
    </row>
    <row r="82" spans="1:19" x14ac:dyDescent="0.25">
      <c r="A82" s="371"/>
      <c r="B82" s="267"/>
      <c r="C82" s="374"/>
      <c r="D82" s="267"/>
      <c r="E82" s="374"/>
      <c r="F82" s="276"/>
      <c r="G82" s="111" t="s">
        <v>144</v>
      </c>
      <c r="H82" s="61">
        <v>12</v>
      </c>
      <c r="I82" s="112">
        <v>11.21</v>
      </c>
      <c r="J82" s="61">
        <v>1</v>
      </c>
      <c r="K82" s="112">
        <v>2.0699999999999998</v>
      </c>
      <c r="L82" s="61">
        <v>27</v>
      </c>
      <c r="M82" s="112">
        <v>375.14</v>
      </c>
      <c r="N82" s="61">
        <v>315</v>
      </c>
      <c r="O82" s="112">
        <v>7604.36</v>
      </c>
      <c r="P82" s="61">
        <v>4</v>
      </c>
      <c r="Q82" s="112">
        <v>43.14</v>
      </c>
      <c r="R82" s="61">
        <f t="shared" si="2"/>
        <v>359</v>
      </c>
      <c r="S82" s="112">
        <f t="shared" si="2"/>
        <v>8035.92</v>
      </c>
    </row>
    <row r="83" spans="1:19" x14ac:dyDescent="0.25">
      <c r="A83" s="371"/>
      <c r="B83" s="267"/>
      <c r="C83" s="374"/>
      <c r="D83" s="267"/>
      <c r="E83" s="374"/>
      <c r="F83" s="276"/>
      <c r="G83" s="111" t="s">
        <v>143</v>
      </c>
      <c r="H83" s="61">
        <v>1059</v>
      </c>
      <c r="I83" s="112">
        <v>1909.48</v>
      </c>
      <c r="J83" s="61">
        <v>388</v>
      </c>
      <c r="K83" s="112">
        <v>3506.76</v>
      </c>
      <c r="L83" s="61">
        <v>223</v>
      </c>
      <c r="M83" s="112">
        <v>9917.91</v>
      </c>
      <c r="N83" s="61">
        <v>185</v>
      </c>
      <c r="O83" s="112">
        <v>7996.75</v>
      </c>
      <c r="P83" s="61">
        <v>1</v>
      </c>
      <c r="Q83" s="112">
        <v>0.5</v>
      </c>
      <c r="R83" s="61">
        <f t="shared" si="2"/>
        <v>1856</v>
      </c>
      <c r="S83" s="112">
        <f t="shared" si="2"/>
        <v>23331.4</v>
      </c>
    </row>
    <row r="84" spans="1:19" x14ac:dyDescent="0.25">
      <c r="A84" s="371"/>
      <c r="B84" s="267"/>
      <c r="C84" s="374"/>
      <c r="D84" s="267"/>
      <c r="E84" s="374"/>
      <c r="F84" s="276"/>
      <c r="G84" s="111" t="s">
        <v>142</v>
      </c>
      <c r="H84" s="61">
        <v>63</v>
      </c>
      <c r="I84" s="112">
        <v>106.93</v>
      </c>
      <c r="J84" s="61">
        <v>97</v>
      </c>
      <c r="K84" s="112">
        <v>574.91</v>
      </c>
      <c r="L84" s="61">
        <v>28</v>
      </c>
      <c r="M84" s="112">
        <v>455.61</v>
      </c>
      <c r="N84" s="61">
        <v>164</v>
      </c>
      <c r="O84" s="112">
        <v>2779.01</v>
      </c>
      <c r="P84" s="61">
        <v>0</v>
      </c>
      <c r="Q84" s="112">
        <v>0</v>
      </c>
      <c r="R84" s="61">
        <f t="shared" si="2"/>
        <v>352</v>
      </c>
      <c r="S84" s="112">
        <f t="shared" si="2"/>
        <v>3916.46</v>
      </c>
    </row>
    <row r="85" spans="1:19" x14ac:dyDescent="0.25">
      <c r="A85" s="371"/>
      <c r="B85" s="267"/>
      <c r="C85" s="374"/>
      <c r="D85" s="267"/>
      <c r="E85" s="374"/>
      <c r="F85" s="276"/>
      <c r="G85" s="111" t="s">
        <v>141</v>
      </c>
      <c r="H85" s="61">
        <v>161</v>
      </c>
      <c r="I85" s="112">
        <v>198.54</v>
      </c>
      <c r="J85" s="61">
        <v>70</v>
      </c>
      <c r="K85" s="112">
        <v>111.79</v>
      </c>
      <c r="L85" s="61">
        <v>41</v>
      </c>
      <c r="M85" s="112">
        <v>412.02</v>
      </c>
      <c r="N85" s="61">
        <v>349</v>
      </c>
      <c r="O85" s="112">
        <v>9663.15</v>
      </c>
      <c r="P85" s="61">
        <v>4</v>
      </c>
      <c r="Q85" s="112">
        <v>33.409999999999997</v>
      </c>
      <c r="R85" s="61">
        <f t="shared" si="2"/>
        <v>625</v>
      </c>
      <c r="S85" s="112">
        <f t="shared" si="2"/>
        <v>10418.91</v>
      </c>
    </row>
    <row r="86" spans="1:19" x14ac:dyDescent="0.25">
      <c r="A86" s="371"/>
      <c r="B86" s="267"/>
      <c r="C86" s="374"/>
      <c r="D86" s="267"/>
      <c r="E86" s="374"/>
      <c r="F86" s="276"/>
      <c r="G86" s="111" t="s">
        <v>561</v>
      </c>
      <c r="H86" s="61">
        <v>0</v>
      </c>
      <c r="I86" s="112">
        <v>0</v>
      </c>
      <c r="J86" s="61">
        <v>0</v>
      </c>
      <c r="K86" s="112">
        <v>0</v>
      </c>
      <c r="L86" s="61">
        <v>0</v>
      </c>
      <c r="M86" s="112">
        <v>0</v>
      </c>
      <c r="N86" s="61">
        <v>0</v>
      </c>
      <c r="O86" s="112">
        <v>0</v>
      </c>
      <c r="P86" s="61">
        <v>0</v>
      </c>
      <c r="Q86" s="112">
        <v>0</v>
      </c>
      <c r="R86" s="61">
        <f t="shared" si="2"/>
        <v>0</v>
      </c>
      <c r="S86" s="112">
        <f t="shared" si="2"/>
        <v>0</v>
      </c>
    </row>
    <row r="87" spans="1:19" x14ac:dyDescent="0.25">
      <c r="A87" s="371"/>
      <c r="B87" s="267"/>
      <c r="C87" s="374"/>
      <c r="D87" s="267"/>
      <c r="E87" s="374"/>
      <c r="F87" s="276"/>
      <c r="G87" s="111" t="s">
        <v>140</v>
      </c>
      <c r="H87" s="61">
        <v>37</v>
      </c>
      <c r="I87" s="112">
        <v>87.28</v>
      </c>
      <c r="J87" s="61">
        <v>30</v>
      </c>
      <c r="K87" s="112">
        <v>384.08</v>
      </c>
      <c r="L87" s="61">
        <v>7</v>
      </c>
      <c r="M87" s="112">
        <v>90.06</v>
      </c>
      <c r="N87" s="61">
        <v>333</v>
      </c>
      <c r="O87" s="112">
        <v>7571.67</v>
      </c>
      <c r="P87" s="61">
        <v>2</v>
      </c>
      <c r="Q87" s="112">
        <v>10.09</v>
      </c>
      <c r="R87" s="61">
        <f t="shared" si="2"/>
        <v>409</v>
      </c>
      <c r="S87" s="112">
        <f t="shared" si="2"/>
        <v>8143.18</v>
      </c>
    </row>
    <row r="88" spans="1:19" ht="15.75" thickBot="1" x14ac:dyDescent="0.3">
      <c r="A88" s="371"/>
      <c r="B88" s="267"/>
      <c r="C88" s="374"/>
      <c r="D88" s="267"/>
      <c r="E88" s="374"/>
      <c r="F88" s="276"/>
      <c r="G88" s="111" t="s">
        <v>139</v>
      </c>
      <c r="H88" s="61">
        <v>4</v>
      </c>
      <c r="I88" s="112">
        <v>0.54</v>
      </c>
      <c r="J88" s="61">
        <v>1</v>
      </c>
      <c r="K88" s="112">
        <v>1.44</v>
      </c>
      <c r="L88" s="61">
        <v>0</v>
      </c>
      <c r="M88" s="112">
        <v>0</v>
      </c>
      <c r="N88" s="61">
        <v>1</v>
      </c>
      <c r="O88" s="112">
        <v>6.77</v>
      </c>
      <c r="P88" s="61">
        <v>1</v>
      </c>
      <c r="Q88" s="112">
        <v>11.62</v>
      </c>
      <c r="R88" s="61">
        <f t="shared" si="2"/>
        <v>7</v>
      </c>
      <c r="S88" s="112">
        <f t="shared" si="2"/>
        <v>20.369999999999997</v>
      </c>
    </row>
    <row r="89" spans="1:19" ht="15.75" thickTop="1" x14ac:dyDescent="0.25">
      <c r="A89" s="371"/>
      <c r="B89" s="267"/>
      <c r="C89" s="374"/>
      <c r="D89" s="267"/>
      <c r="E89" s="381"/>
      <c r="F89" s="276"/>
      <c r="G89" s="79" t="s">
        <v>138</v>
      </c>
      <c r="H89" s="113">
        <v>1557</v>
      </c>
      <c r="I89" s="114">
        <v>3720.99</v>
      </c>
      <c r="J89" s="113">
        <v>1073</v>
      </c>
      <c r="K89" s="114">
        <v>11368.1</v>
      </c>
      <c r="L89" s="113">
        <v>447</v>
      </c>
      <c r="M89" s="114">
        <v>23980.79</v>
      </c>
      <c r="N89" s="113">
        <v>1548</v>
      </c>
      <c r="O89" s="114">
        <v>60469.88</v>
      </c>
      <c r="P89" s="113">
        <v>19</v>
      </c>
      <c r="Q89" s="114">
        <v>413.62</v>
      </c>
      <c r="R89" s="113">
        <f t="shared" si="2"/>
        <v>4644</v>
      </c>
      <c r="S89" s="114">
        <f>SUM(S79:S88)</f>
        <v>99953.38</v>
      </c>
    </row>
    <row r="90" spans="1:19" ht="15.75" thickBot="1" x14ac:dyDescent="0.3">
      <c r="A90" s="371"/>
      <c r="B90" s="267"/>
      <c r="C90" s="374"/>
      <c r="D90" s="267"/>
      <c r="E90" s="379" t="s">
        <v>137</v>
      </c>
      <c r="F90" s="276"/>
      <c r="G90" s="111" t="s">
        <v>136</v>
      </c>
      <c r="H90" s="61">
        <v>0</v>
      </c>
      <c r="I90" s="112">
        <v>0</v>
      </c>
      <c r="J90" s="61">
        <v>0</v>
      </c>
      <c r="K90" s="112">
        <v>0</v>
      </c>
      <c r="L90" s="61">
        <v>0</v>
      </c>
      <c r="M90" s="112">
        <v>0</v>
      </c>
      <c r="N90" s="61">
        <v>0</v>
      </c>
      <c r="O90" s="112">
        <v>0</v>
      </c>
      <c r="P90" s="61">
        <v>0</v>
      </c>
      <c r="Q90" s="112">
        <v>0</v>
      </c>
      <c r="R90" s="61">
        <f t="shared" ref="R90:S122" si="3">+H90+J90+L90+N90+P90</f>
        <v>0</v>
      </c>
      <c r="S90" s="112">
        <f>+I90+K90+M90+O90+Q90</f>
        <v>0</v>
      </c>
    </row>
    <row r="91" spans="1:19" ht="15.75" thickTop="1" x14ac:dyDescent="0.25">
      <c r="A91" s="371"/>
      <c r="B91" s="267"/>
      <c r="C91" s="374"/>
      <c r="D91" s="267"/>
      <c r="E91" s="381"/>
      <c r="F91" s="276"/>
      <c r="G91" s="79" t="s">
        <v>135</v>
      </c>
      <c r="H91" s="113">
        <v>0</v>
      </c>
      <c r="I91" s="114">
        <v>0</v>
      </c>
      <c r="J91" s="113">
        <v>0</v>
      </c>
      <c r="K91" s="114">
        <v>0</v>
      </c>
      <c r="L91" s="113">
        <v>0</v>
      </c>
      <c r="M91" s="114">
        <v>0</v>
      </c>
      <c r="N91" s="113">
        <v>0</v>
      </c>
      <c r="O91" s="114">
        <v>0</v>
      </c>
      <c r="P91" s="113">
        <v>0</v>
      </c>
      <c r="Q91" s="114">
        <v>0</v>
      </c>
      <c r="R91" s="113">
        <f t="shared" si="3"/>
        <v>0</v>
      </c>
      <c r="S91" s="114">
        <f>SUM(S90)</f>
        <v>0</v>
      </c>
    </row>
    <row r="92" spans="1:19" ht="15" customHeight="1" x14ac:dyDescent="0.25">
      <c r="A92" s="371"/>
      <c r="B92" s="267"/>
      <c r="C92" s="374"/>
      <c r="D92" s="267"/>
      <c r="E92" s="379" t="s">
        <v>134</v>
      </c>
      <c r="F92" s="276"/>
      <c r="G92" s="111" t="s">
        <v>133</v>
      </c>
      <c r="H92" s="61">
        <v>11</v>
      </c>
      <c r="I92" s="112">
        <v>18.78</v>
      </c>
      <c r="J92" s="61">
        <v>33</v>
      </c>
      <c r="K92" s="112">
        <v>286.02</v>
      </c>
      <c r="L92" s="61">
        <v>42</v>
      </c>
      <c r="M92" s="112">
        <v>733.76</v>
      </c>
      <c r="N92" s="61">
        <v>223</v>
      </c>
      <c r="O92" s="112">
        <v>3694.75</v>
      </c>
      <c r="P92" s="61">
        <v>0</v>
      </c>
      <c r="Q92" s="112">
        <v>0</v>
      </c>
      <c r="R92" s="61">
        <f t="shared" si="3"/>
        <v>309</v>
      </c>
      <c r="S92" s="112">
        <f t="shared" si="3"/>
        <v>4733.3099999999995</v>
      </c>
    </row>
    <row r="93" spans="1:19" ht="15" customHeight="1" x14ac:dyDescent="0.25">
      <c r="A93" s="371"/>
      <c r="B93" s="267"/>
      <c r="C93" s="374"/>
      <c r="D93" s="267"/>
      <c r="E93" s="374"/>
      <c r="F93" s="276"/>
      <c r="G93" s="111" t="s">
        <v>496</v>
      </c>
      <c r="H93" s="61">
        <v>0</v>
      </c>
      <c r="I93" s="112">
        <v>0</v>
      </c>
      <c r="J93" s="61">
        <v>0</v>
      </c>
      <c r="K93" s="112">
        <v>0</v>
      </c>
      <c r="L93" s="61">
        <v>0</v>
      </c>
      <c r="M93" s="112">
        <v>0</v>
      </c>
      <c r="N93" s="61">
        <v>0</v>
      </c>
      <c r="O93" s="112">
        <v>0</v>
      </c>
      <c r="P93" s="61">
        <v>0</v>
      </c>
      <c r="Q93" s="112">
        <v>0</v>
      </c>
      <c r="R93" s="61">
        <f t="shared" si="3"/>
        <v>0</v>
      </c>
      <c r="S93" s="112">
        <f t="shared" si="3"/>
        <v>0</v>
      </c>
    </row>
    <row r="94" spans="1:19" x14ac:dyDescent="0.25">
      <c r="A94" s="371"/>
      <c r="B94" s="267"/>
      <c r="C94" s="374"/>
      <c r="D94" s="267"/>
      <c r="E94" s="374"/>
      <c r="F94" s="276"/>
      <c r="G94" s="111" t="s">
        <v>132</v>
      </c>
      <c r="H94" s="61">
        <v>288</v>
      </c>
      <c r="I94" s="112">
        <v>477.71</v>
      </c>
      <c r="J94" s="61">
        <v>256</v>
      </c>
      <c r="K94" s="112">
        <v>3371.1</v>
      </c>
      <c r="L94" s="61">
        <v>63</v>
      </c>
      <c r="M94" s="112">
        <v>1059.8499999999999</v>
      </c>
      <c r="N94" s="61">
        <v>1379</v>
      </c>
      <c r="O94" s="112">
        <v>35790.67</v>
      </c>
      <c r="P94" s="61">
        <v>10</v>
      </c>
      <c r="Q94" s="112">
        <v>161.91</v>
      </c>
      <c r="R94" s="61">
        <f t="shared" si="3"/>
        <v>1996</v>
      </c>
      <c r="S94" s="112">
        <f t="shared" si="3"/>
        <v>40861.240000000005</v>
      </c>
    </row>
    <row r="95" spans="1:19" x14ac:dyDescent="0.25">
      <c r="A95" s="371"/>
      <c r="B95" s="267"/>
      <c r="C95" s="374"/>
      <c r="D95" s="267"/>
      <c r="E95" s="374"/>
      <c r="F95" s="276"/>
      <c r="G95" s="111" t="s">
        <v>497</v>
      </c>
      <c r="H95" s="61">
        <v>0</v>
      </c>
      <c r="I95" s="112">
        <v>0</v>
      </c>
      <c r="J95" s="61">
        <v>0</v>
      </c>
      <c r="K95" s="112">
        <v>0</v>
      </c>
      <c r="L95" s="61">
        <v>0</v>
      </c>
      <c r="M95" s="112">
        <v>0</v>
      </c>
      <c r="N95" s="61">
        <v>0</v>
      </c>
      <c r="O95" s="112">
        <v>0</v>
      </c>
      <c r="P95" s="61">
        <v>0</v>
      </c>
      <c r="Q95" s="112">
        <v>0</v>
      </c>
      <c r="R95" s="61">
        <f t="shared" si="3"/>
        <v>0</v>
      </c>
      <c r="S95" s="112">
        <f t="shared" si="3"/>
        <v>0</v>
      </c>
    </row>
    <row r="96" spans="1:19" x14ac:dyDescent="0.25">
      <c r="A96" s="371"/>
      <c r="B96" s="267"/>
      <c r="C96" s="374"/>
      <c r="D96" s="267"/>
      <c r="E96" s="374"/>
      <c r="F96" s="276"/>
      <c r="G96" s="111" t="s">
        <v>498</v>
      </c>
      <c r="H96" s="61">
        <v>0</v>
      </c>
      <c r="I96" s="112">
        <v>0</v>
      </c>
      <c r="J96" s="61">
        <v>0</v>
      </c>
      <c r="K96" s="112">
        <v>0</v>
      </c>
      <c r="L96" s="61">
        <v>0</v>
      </c>
      <c r="M96" s="112">
        <v>0</v>
      </c>
      <c r="N96" s="61">
        <v>0</v>
      </c>
      <c r="O96" s="112">
        <v>0</v>
      </c>
      <c r="P96" s="61">
        <v>0</v>
      </c>
      <c r="Q96" s="112">
        <v>0</v>
      </c>
      <c r="R96" s="61">
        <f t="shared" si="3"/>
        <v>0</v>
      </c>
      <c r="S96" s="112">
        <f t="shared" si="3"/>
        <v>0</v>
      </c>
    </row>
    <row r="97" spans="1:19" x14ac:dyDescent="0.25">
      <c r="A97" s="371"/>
      <c r="B97" s="267"/>
      <c r="C97" s="374"/>
      <c r="D97" s="267"/>
      <c r="E97" s="374"/>
      <c r="F97" s="276"/>
      <c r="G97" s="111" t="s">
        <v>129</v>
      </c>
      <c r="H97" s="61">
        <v>955</v>
      </c>
      <c r="I97" s="112">
        <v>1412.54</v>
      </c>
      <c r="J97" s="61">
        <v>1207</v>
      </c>
      <c r="K97" s="112">
        <v>17042.87</v>
      </c>
      <c r="L97" s="61">
        <v>313</v>
      </c>
      <c r="M97" s="112">
        <v>6986.96</v>
      </c>
      <c r="N97" s="61">
        <v>3849</v>
      </c>
      <c r="O97" s="112">
        <v>188848.77</v>
      </c>
      <c r="P97" s="61">
        <v>58</v>
      </c>
      <c r="Q97" s="112">
        <v>1126.4000000000001</v>
      </c>
      <c r="R97" s="61">
        <f t="shared" si="3"/>
        <v>6382</v>
      </c>
      <c r="S97" s="112">
        <f t="shared" si="3"/>
        <v>215417.53999999998</v>
      </c>
    </row>
    <row r="98" spans="1:19" ht="15.75" thickBot="1" x14ac:dyDescent="0.3">
      <c r="A98" s="371"/>
      <c r="B98" s="267"/>
      <c r="C98" s="374"/>
      <c r="D98" s="267"/>
      <c r="E98" s="374"/>
      <c r="F98" s="276"/>
      <c r="G98" s="111" t="s">
        <v>499</v>
      </c>
      <c r="H98" s="61">
        <v>0</v>
      </c>
      <c r="I98" s="112">
        <v>0</v>
      </c>
      <c r="J98" s="61">
        <v>1</v>
      </c>
      <c r="K98" s="112">
        <v>7.0000000000000007E-2</v>
      </c>
      <c r="L98" s="61">
        <v>1</v>
      </c>
      <c r="M98" s="112">
        <v>32.53</v>
      </c>
      <c r="N98" s="61">
        <v>0</v>
      </c>
      <c r="O98" s="112">
        <v>0</v>
      </c>
      <c r="P98" s="61">
        <v>0</v>
      </c>
      <c r="Q98" s="112">
        <v>0</v>
      </c>
      <c r="R98" s="61">
        <f t="shared" si="3"/>
        <v>2</v>
      </c>
      <c r="S98" s="112">
        <f t="shared" si="3"/>
        <v>32.6</v>
      </c>
    </row>
    <row r="99" spans="1:19" ht="15.75" thickTop="1" x14ac:dyDescent="0.25">
      <c r="A99" s="371"/>
      <c r="B99" s="267"/>
      <c r="C99" s="374"/>
      <c r="D99" s="267"/>
      <c r="E99" s="381"/>
      <c r="F99" s="276"/>
      <c r="G99" s="79" t="s">
        <v>127</v>
      </c>
      <c r="H99" s="113">
        <v>1098</v>
      </c>
      <c r="I99" s="114">
        <v>1909.03</v>
      </c>
      <c r="J99" s="113">
        <v>1272</v>
      </c>
      <c r="K99" s="114">
        <v>20700.060000000001</v>
      </c>
      <c r="L99" s="113">
        <v>346</v>
      </c>
      <c r="M99" s="114">
        <v>8813.1</v>
      </c>
      <c r="N99" s="113">
        <v>4168</v>
      </c>
      <c r="O99" s="114">
        <v>228334.19</v>
      </c>
      <c r="P99" s="113">
        <v>63</v>
      </c>
      <c r="Q99" s="114">
        <v>1288.31</v>
      </c>
      <c r="R99" s="113">
        <f t="shared" si="3"/>
        <v>6947</v>
      </c>
      <c r="S99" s="114">
        <f>SUM(S92:S98)</f>
        <v>261044.68999999997</v>
      </c>
    </row>
    <row r="100" spans="1:19" ht="15" customHeight="1" x14ac:dyDescent="0.25">
      <c r="A100" s="371" t="s">
        <v>99</v>
      </c>
      <c r="B100" s="267"/>
      <c r="C100" s="374" t="s">
        <v>98</v>
      </c>
      <c r="D100" s="267"/>
      <c r="E100" s="379" t="s">
        <v>126</v>
      </c>
      <c r="F100" s="276"/>
      <c r="G100" s="111" t="s">
        <v>125</v>
      </c>
      <c r="H100" s="61">
        <v>80</v>
      </c>
      <c r="I100" s="112">
        <v>44.15</v>
      </c>
      <c r="J100" s="61">
        <v>48</v>
      </c>
      <c r="K100" s="112">
        <v>57.05</v>
      </c>
      <c r="L100" s="61">
        <v>32</v>
      </c>
      <c r="M100" s="112">
        <v>165.68</v>
      </c>
      <c r="N100" s="61">
        <v>170</v>
      </c>
      <c r="O100" s="112">
        <v>1707.12</v>
      </c>
      <c r="P100" s="61">
        <v>0</v>
      </c>
      <c r="Q100" s="112">
        <v>0</v>
      </c>
      <c r="R100" s="61">
        <f t="shared" si="3"/>
        <v>330</v>
      </c>
      <c r="S100" s="112">
        <f t="shared" si="3"/>
        <v>1974</v>
      </c>
    </row>
    <row r="101" spans="1:19" x14ac:dyDescent="0.25">
      <c r="A101" s="371"/>
      <c r="B101" s="267"/>
      <c r="C101" s="374"/>
      <c r="D101" s="267"/>
      <c r="E101" s="374"/>
      <c r="F101" s="276"/>
      <c r="G101" s="111" t="s">
        <v>124</v>
      </c>
      <c r="H101" s="61">
        <v>0</v>
      </c>
      <c r="I101" s="112">
        <v>0</v>
      </c>
      <c r="J101" s="61">
        <v>1</v>
      </c>
      <c r="K101" s="112">
        <v>0.5</v>
      </c>
      <c r="L101" s="61">
        <v>0</v>
      </c>
      <c r="M101" s="112">
        <v>0</v>
      </c>
      <c r="N101" s="61">
        <v>1</v>
      </c>
      <c r="O101" s="112">
        <v>0.01</v>
      </c>
      <c r="P101" s="61">
        <v>0</v>
      </c>
      <c r="Q101" s="112">
        <v>0</v>
      </c>
      <c r="R101" s="61">
        <f t="shared" si="3"/>
        <v>2</v>
      </c>
      <c r="S101" s="112">
        <f t="shared" si="3"/>
        <v>0.51</v>
      </c>
    </row>
    <row r="102" spans="1:19" x14ac:dyDescent="0.25">
      <c r="A102" s="371"/>
      <c r="B102" s="267"/>
      <c r="C102" s="374"/>
      <c r="D102" s="267"/>
      <c r="E102" s="374"/>
      <c r="F102" s="276"/>
      <c r="G102" s="111" t="s">
        <v>123</v>
      </c>
      <c r="H102" s="61">
        <v>6</v>
      </c>
      <c r="I102" s="112">
        <v>1.53</v>
      </c>
      <c r="J102" s="61">
        <v>9</v>
      </c>
      <c r="K102" s="112">
        <v>31.9</v>
      </c>
      <c r="L102" s="61">
        <v>8</v>
      </c>
      <c r="M102" s="112">
        <v>12.99</v>
      </c>
      <c r="N102" s="61">
        <v>2</v>
      </c>
      <c r="O102" s="112">
        <v>0.6</v>
      </c>
      <c r="P102" s="61">
        <v>0</v>
      </c>
      <c r="Q102" s="112">
        <v>0</v>
      </c>
      <c r="R102" s="61">
        <f t="shared" si="3"/>
        <v>25</v>
      </c>
      <c r="S102" s="112">
        <f t="shared" si="3"/>
        <v>47.02</v>
      </c>
    </row>
    <row r="103" spans="1:19" x14ac:dyDescent="0.25">
      <c r="A103" s="371"/>
      <c r="B103" s="267"/>
      <c r="C103" s="374"/>
      <c r="D103" s="267"/>
      <c r="E103" s="374"/>
      <c r="F103" s="276"/>
      <c r="G103" s="111" t="s">
        <v>122</v>
      </c>
      <c r="H103" s="61">
        <v>0</v>
      </c>
      <c r="I103" s="112">
        <v>0</v>
      </c>
      <c r="J103" s="61">
        <v>1</v>
      </c>
      <c r="K103" s="112">
        <v>0.24</v>
      </c>
      <c r="L103" s="61">
        <v>4</v>
      </c>
      <c r="M103" s="112">
        <v>10.82</v>
      </c>
      <c r="N103" s="61">
        <v>14</v>
      </c>
      <c r="O103" s="112">
        <v>352.48</v>
      </c>
      <c r="P103" s="61">
        <v>0</v>
      </c>
      <c r="Q103" s="112">
        <v>0</v>
      </c>
      <c r="R103" s="61">
        <f t="shared" si="3"/>
        <v>19</v>
      </c>
      <c r="S103" s="112">
        <f t="shared" si="3"/>
        <v>363.54</v>
      </c>
    </row>
    <row r="104" spans="1:19" x14ac:dyDescent="0.25">
      <c r="A104" s="371"/>
      <c r="B104" s="267"/>
      <c r="C104" s="374"/>
      <c r="D104" s="267"/>
      <c r="E104" s="374"/>
      <c r="F104" s="276"/>
      <c r="G104" s="111" t="s">
        <v>511</v>
      </c>
      <c r="H104" s="61">
        <v>1</v>
      </c>
      <c r="I104" s="112">
        <v>0.03</v>
      </c>
      <c r="J104" s="61">
        <v>2</v>
      </c>
      <c r="K104" s="112">
        <v>1.63</v>
      </c>
      <c r="L104" s="61">
        <v>7</v>
      </c>
      <c r="M104" s="112">
        <v>44.36</v>
      </c>
      <c r="N104" s="61">
        <v>1</v>
      </c>
      <c r="O104" s="112">
        <v>0.05</v>
      </c>
      <c r="P104" s="61">
        <v>0</v>
      </c>
      <c r="Q104" s="112">
        <v>0</v>
      </c>
      <c r="R104" s="61">
        <f t="shared" si="3"/>
        <v>11</v>
      </c>
      <c r="S104" s="112">
        <f t="shared" si="3"/>
        <v>46.069999999999993</v>
      </c>
    </row>
    <row r="105" spans="1:19" x14ac:dyDescent="0.25">
      <c r="A105" s="371"/>
      <c r="B105" s="267"/>
      <c r="C105" s="374"/>
      <c r="D105" s="267"/>
      <c r="E105" s="374"/>
      <c r="F105" s="276"/>
      <c r="G105" s="111" t="s">
        <v>121</v>
      </c>
      <c r="H105" s="61">
        <v>444</v>
      </c>
      <c r="I105" s="112">
        <v>58.47</v>
      </c>
      <c r="J105" s="61">
        <v>104</v>
      </c>
      <c r="K105" s="112">
        <v>219.34</v>
      </c>
      <c r="L105" s="61">
        <v>46</v>
      </c>
      <c r="M105" s="112">
        <v>772.71</v>
      </c>
      <c r="N105" s="61">
        <v>6</v>
      </c>
      <c r="O105" s="112">
        <v>7.53</v>
      </c>
      <c r="P105" s="61">
        <v>0</v>
      </c>
      <c r="Q105" s="112">
        <v>0</v>
      </c>
      <c r="R105" s="61">
        <f t="shared" si="3"/>
        <v>600</v>
      </c>
      <c r="S105" s="112">
        <f t="shared" si="3"/>
        <v>1058.05</v>
      </c>
    </row>
    <row r="106" spans="1:19" x14ac:dyDescent="0.25">
      <c r="A106" s="371"/>
      <c r="B106" s="267"/>
      <c r="C106" s="374"/>
      <c r="D106" s="267"/>
      <c r="E106" s="374"/>
      <c r="F106" s="276"/>
      <c r="G106" s="111" t="s">
        <v>120</v>
      </c>
      <c r="H106" s="61">
        <v>1</v>
      </c>
      <c r="I106" s="112">
        <v>0.2</v>
      </c>
      <c r="J106" s="61">
        <v>6</v>
      </c>
      <c r="K106" s="112">
        <v>13.13</v>
      </c>
      <c r="L106" s="61">
        <v>8</v>
      </c>
      <c r="M106" s="112">
        <v>37.17</v>
      </c>
      <c r="N106" s="61">
        <v>3</v>
      </c>
      <c r="O106" s="112">
        <v>17.64</v>
      </c>
      <c r="P106" s="61">
        <v>1</v>
      </c>
      <c r="Q106" s="112">
        <v>5.25</v>
      </c>
      <c r="R106" s="61">
        <f t="shared" si="3"/>
        <v>19</v>
      </c>
      <c r="S106" s="112">
        <f t="shared" si="3"/>
        <v>73.39</v>
      </c>
    </row>
    <row r="107" spans="1:19" x14ac:dyDescent="0.25">
      <c r="A107" s="371"/>
      <c r="B107" s="267"/>
      <c r="C107" s="374"/>
      <c r="D107" s="267"/>
      <c r="E107" s="374"/>
      <c r="F107" s="276"/>
      <c r="G107" s="111" t="s">
        <v>119</v>
      </c>
      <c r="H107" s="61">
        <v>1</v>
      </c>
      <c r="I107" s="112">
        <v>0.04</v>
      </c>
      <c r="J107" s="61">
        <v>0</v>
      </c>
      <c r="K107" s="112">
        <v>0</v>
      </c>
      <c r="L107" s="61">
        <v>7</v>
      </c>
      <c r="M107" s="112">
        <v>25.05</v>
      </c>
      <c r="N107" s="61">
        <v>1</v>
      </c>
      <c r="O107" s="112">
        <v>0.25</v>
      </c>
      <c r="P107" s="61">
        <v>0</v>
      </c>
      <c r="Q107" s="112">
        <v>0</v>
      </c>
      <c r="R107" s="61">
        <f t="shared" si="3"/>
        <v>9</v>
      </c>
      <c r="S107" s="112">
        <f t="shared" si="3"/>
        <v>25.34</v>
      </c>
    </row>
    <row r="108" spans="1:19" x14ac:dyDescent="0.25">
      <c r="A108" s="371"/>
      <c r="B108" s="267"/>
      <c r="C108" s="374"/>
      <c r="D108" s="267"/>
      <c r="E108" s="374"/>
      <c r="F108" s="276"/>
      <c r="G108" s="111" t="s">
        <v>118</v>
      </c>
      <c r="H108" s="61">
        <v>3</v>
      </c>
      <c r="I108" s="112">
        <v>0.21</v>
      </c>
      <c r="J108" s="61">
        <v>1</v>
      </c>
      <c r="K108" s="112">
        <v>0.6</v>
      </c>
      <c r="L108" s="61">
        <v>2</v>
      </c>
      <c r="M108" s="112">
        <v>6.27</v>
      </c>
      <c r="N108" s="61">
        <v>0</v>
      </c>
      <c r="O108" s="112">
        <v>0</v>
      </c>
      <c r="P108" s="61">
        <v>0</v>
      </c>
      <c r="Q108" s="112">
        <v>0</v>
      </c>
      <c r="R108" s="61">
        <f t="shared" si="3"/>
        <v>6</v>
      </c>
      <c r="S108" s="112">
        <f t="shared" si="3"/>
        <v>7.0799999999999992</v>
      </c>
    </row>
    <row r="109" spans="1:19" x14ac:dyDescent="0.25">
      <c r="A109" s="371"/>
      <c r="B109" s="267"/>
      <c r="C109" s="374"/>
      <c r="D109" s="267"/>
      <c r="E109" s="374"/>
      <c r="F109" s="276"/>
      <c r="G109" s="111" t="s">
        <v>117</v>
      </c>
      <c r="H109" s="61">
        <v>4</v>
      </c>
      <c r="I109" s="112">
        <v>4.7699999999999996</v>
      </c>
      <c r="J109" s="61">
        <v>4</v>
      </c>
      <c r="K109" s="112">
        <v>2.5299999999999998</v>
      </c>
      <c r="L109" s="61">
        <v>9</v>
      </c>
      <c r="M109" s="112">
        <v>36.619999999999997</v>
      </c>
      <c r="N109" s="61">
        <v>24</v>
      </c>
      <c r="O109" s="112">
        <v>292.2</v>
      </c>
      <c r="P109" s="61">
        <v>0</v>
      </c>
      <c r="Q109" s="112">
        <v>0</v>
      </c>
      <c r="R109" s="61">
        <f t="shared" si="3"/>
        <v>41</v>
      </c>
      <c r="S109" s="112">
        <f t="shared" si="3"/>
        <v>336.12</v>
      </c>
    </row>
    <row r="110" spans="1:19" x14ac:dyDescent="0.25">
      <c r="A110" s="371"/>
      <c r="B110" s="267"/>
      <c r="C110" s="374"/>
      <c r="D110" s="267"/>
      <c r="E110" s="374"/>
      <c r="F110" s="276"/>
      <c r="G110" s="111" t="s">
        <v>116</v>
      </c>
      <c r="H110" s="61">
        <v>1</v>
      </c>
      <c r="I110" s="112">
        <v>0.03</v>
      </c>
      <c r="J110" s="61">
        <v>1</v>
      </c>
      <c r="K110" s="112">
        <v>0.5</v>
      </c>
      <c r="L110" s="61">
        <v>15</v>
      </c>
      <c r="M110" s="112">
        <v>342.97</v>
      </c>
      <c r="N110" s="61">
        <v>0</v>
      </c>
      <c r="O110" s="112">
        <v>0</v>
      </c>
      <c r="P110" s="61">
        <v>0</v>
      </c>
      <c r="Q110" s="112">
        <v>0</v>
      </c>
      <c r="R110" s="61">
        <f t="shared" si="3"/>
        <v>17</v>
      </c>
      <c r="S110" s="112">
        <f t="shared" si="3"/>
        <v>343.5</v>
      </c>
    </row>
    <row r="111" spans="1:19" x14ac:dyDescent="0.25">
      <c r="A111" s="371"/>
      <c r="B111" s="267"/>
      <c r="C111" s="374"/>
      <c r="D111" s="267"/>
      <c r="E111" s="374"/>
      <c r="F111" s="276"/>
      <c r="G111" s="111" t="s">
        <v>115</v>
      </c>
      <c r="H111" s="61">
        <v>0</v>
      </c>
      <c r="I111" s="112">
        <v>0</v>
      </c>
      <c r="J111" s="61">
        <v>1</v>
      </c>
      <c r="K111" s="112">
        <v>0.04</v>
      </c>
      <c r="L111" s="61">
        <v>1</v>
      </c>
      <c r="M111" s="112">
        <v>5.19</v>
      </c>
      <c r="N111" s="61">
        <v>0</v>
      </c>
      <c r="O111" s="112">
        <v>0</v>
      </c>
      <c r="P111" s="61">
        <v>0</v>
      </c>
      <c r="Q111" s="112">
        <v>0</v>
      </c>
      <c r="R111" s="61">
        <f t="shared" si="3"/>
        <v>2</v>
      </c>
      <c r="S111" s="112">
        <f t="shared" si="3"/>
        <v>5.23</v>
      </c>
    </row>
    <row r="112" spans="1:19" x14ac:dyDescent="0.25">
      <c r="A112" s="371"/>
      <c r="B112" s="267"/>
      <c r="C112" s="374"/>
      <c r="D112" s="267"/>
      <c r="E112" s="374"/>
      <c r="F112" s="276"/>
      <c r="G112" s="111" t="s">
        <v>114</v>
      </c>
      <c r="H112" s="61">
        <v>3</v>
      </c>
      <c r="I112" s="112">
        <v>0.78</v>
      </c>
      <c r="J112" s="61">
        <v>5</v>
      </c>
      <c r="K112" s="112">
        <v>5.71</v>
      </c>
      <c r="L112" s="61">
        <v>7</v>
      </c>
      <c r="M112" s="112">
        <v>17.98</v>
      </c>
      <c r="N112" s="61">
        <v>4</v>
      </c>
      <c r="O112" s="112">
        <v>8.14</v>
      </c>
      <c r="P112" s="61">
        <v>1</v>
      </c>
      <c r="Q112" s="112">
        <v>0.76</v>
      </c>
      <c r="R112" s="61">
        <f t="shared" si="3"/>
        <v>20</v>
      </c>
      <c r="S112" s="112">
        <f t="shared" si="3"/>
        <v>33.369999999999997</v>
      </c>
    </row>
    <row r="113" spans="1:19" x14ac:dyDescent="0.25">
      <c r="A113" s="371"/>
      <c r="B113" s="267"/>
      <c r="C113" s="374"/>
      <c r="D113" s="267"/>
      <c r="E113" s="374"/>
      <c r="F113" s="276"/>
      <c r="G113" s="111" t="s">
        <v>113</v>
      </c>
      <c r="H113" s="61">
        <v>14</v>
      </c>
      <c r="I113" s="112">
        <v>30.38</v>
      </c>
      <c r="J113" s="61">
        <v>14</v>
      </c>
      <c r="K113" s="112">
        <v>120.45</v>
      </c>
      <c r="L113" s="61">
        <v>31</v>
      </c>
      <c r="M113" s="112">
        <v>236.94</v>
      </c>
      <c r="N113" s="61">
        <v>8</v>
      </c>
      <c r="O113" s="112">
        <v>142.46</v>
      </c>
      <c r="P113" s="61">
        <v>0</v>
      </c>
      <c r="Q113" s="112">
        <v>0</v>
      </c>
      <c r="R113" s="61">
        <f t="shared" si="3"/>
        <v>67</v>
      </c>
      <c r="S113" s="112">
        <f t="shared" si="3"/>
        <v>530.23</v>
      </c>
    </row>
    <row r="114" spans="1:19" x14ac:dyDescent="0.25">
      <c r="A114" s="371"/>
      <c r="B114" s="267"/>
      <c r="C114" s="374"/>
      <c r="D114" s="267"/>
      <c r="E114" s="374"/>
      <c r="F114" s="276"/>
      <c r="G114" s="111" t="s">
        <v>562</v>
      </c>
      <c r="H114" s="61">
        <v>0</v>
      </c>
      <c r="I114" s="112">
        <v>0</v>
      </c>
      <c r="J114" s="61">
        <v>3</v>
      </c>
      <c r="K114" s="112">
        <v>28.47</v>
      </c>
      <c r="L114" s="61">
        <v>0</v>
      </c>
      <c r="M114" s="112">
        <v>0</v>
      </c>
      <c r="N114" s="61">
        <v>0</v>
      </c>
      <c r="O114" s="112">
        <v>0</v>
      </c>
      <c r="P114" s="61">
        <v>0</v>
      </c>
      <c r="Q114" s="112">
        <v>0</v>
      </c>
      <c r="R114" s="61">
        <f t="shared" si="3"/>
        <v>3</v>
      </c>
      <c r="S114" s="112">
        <f t="shared" si="3"/>
        <v>28.47</v>
      </c>
    </row>
    <row r="115" spans="1:19" x14ac:dyDescent="0.25">
      <c r="A115" s="371"/>
      <c r="B115" s="267"/>
      <c r="C115" s="374"/>
      <c r="D115" s="267"/>
      <c r="E115" s="374"/>
      <c r="F115" s="276"/>
      <c r="G115" s="111" t="s">
        <v>112</v>
      </c>
      <c r="H115" s="61">
        <v>5</v>
      </c>
      <c r="I115" s="112">
        <v>5.24</v>
      </c>
      <c r="J115" s="61">
        <v>9</v>
      </c>
      <c r="K115" s="112">
        <v>5.38</v>
      </c>
      <c r="L115" s="61">
        <v>7</v>
      </c>
      <c r="M115" s="112">
        <v>17.59</v>
      </c>
      <c r="N115" s="61">
        <v>12</v>
      </c>
      <c r="O115" s="112">
        <v>83.15</v>
      </c>
      <c r="P115" s="61">
        <v>0</v>
      </c>
      <c r="Q115" s="112">
        <v>0</v>
      </c>
      <c r="R115" s="61">
        <f t="shared" si="3"/>
        <v>33</v>
      </c>
      <c r="S115" s="112">
        <f t="shared" si="3"/>
        <v>111.36000000000001</v>
      </c>
    </row>
    <row r="116" spans="1:19" x14ac:dyDescent="0.25">
      <c r="A116" s="371"/>
      <c r="B116" s="267"/>
      <c r="C116" s="374"/>
      <c r="D116" s="267"/>
      <c r="E116" s="374"/>
      <c r="F116" s="276"/>
      <c r="G116" s="111" t="s">
        <v>111</v>
      </c>
      <c r="H116" s="61">
        <v>8</v>
      </c>
      <c r="I116" s="112">
        <v>10.98</v>
      </c>
      <c r="J116" s="61">
        <v>2</v>
      </c>
      <c r="K116" s="112">
        <v>0.17</v>
      </c>
      <c r="L116" s="61">
        <v>7</v>
      </c>
      <c r="M116" s="112">
        <v>38.32</v>
      </c>
      <c r="N116" s="61">
        <v>31</v>
      </c>
      <c r="O116" s="112">
        <v>443.15</v>
      </c>
      <c r="P116" s="61">
        <v>0</v>
      </c>
      <c r="Q116" s="112">
        <v>0</v>
      </c>
      <c r="R116" s="61">
        <f t="shared" si="3"/>
        <v>48</v>
      </c>
      <c r="S116" s="112">
        <f t="shared" si="3"/>
        <v>492.62</v>
      </c>
    </row>
    <row r="117" spans="1:19" x14ac:dyDescent="0.25">
      <c r="A117" s="371"/>
      <c r="B117" s="267"/>
      <c r="C117" s="374"/>
      <c r="D117" s="267"/>
      <c r="E117" s="374"/>
      <c r="F117" s="276"/>
      <c r="G117" s="111" t="s">
        <v>110</v>
      </c>
      <c r="H117" s="61">
        <v>4</v>
      </c>
      <c r="I117" s="112">
        <v>1.5</v>
      </c>
      <c r="J117" s="61">
        <v>2</v>
      </c>
      <c r="K117" s="112">
        <v>0.68</v>
      </c>
      <c r="L117" s="61">
        <v>0</v>
      </c>
      <c r="M117" s="112">
        <v>0</v>
      </c>
      <c r="N117" s="61">
        <v>2</v>
      </c>
      <c r="O117" s="112">
        <v>0.43</v>
      </c>
      <c r="P117" s="61">
        <v>1</v>
      </c>
      <c r="Q117" s="112">
        <v>0.71</v>
      </c>
      <c r="R117" s="61">
        <f t="shared" si="3"/>
        <v>9</v>
      </c>
      <c r="S117" s="112">
        <f t="shared" si="3"/>
        <v>3.3200000000000003</v>
      </c>
    </row>
    <row r="118" spans="1:19" x14ac:dyDescent="0.25">
      <c r="A118" s="371"/>
      <c r="B118" s="267"/>
      <c r="C118" s="374"/>
      <c r="D118" s="267"/>
      <c r="E118" s="374"/>
      <c r="F118" s="276"/>
      <c r="G118" s="111" t="s">
        <v>109</v>
      </c>
      <c r="H118" s="61">
        <v>17</v>
      </c>
      <c r="I118" s="112">
        <v>12.94</v>
      </c>
      <c r="J118" s="61">
        <v>10</v>
      </c>
      <c r="K118" s="112">
        <v>23.5</v>
      </c>
      <c r="L118" s="61">
        <v>9</v>
      </c>
      <c r="M118" s="112">
        <v>45.66</v>
      </c>
      <c r="N118" s="61">
        <v>2</v>
      </c>
      <c r="O118" s="112">
        <v>0.25</v>
      </c>
      <c r="P118" s="61">
        <v>0</v>
      </c>
      <c r="Q118" s="112">
        <v>0</v>
      </c>
      <c r="R118" s="61">
        <f t="shared" si="3"/>
        <v>38</v>
      </c>
      <c r="S118" s="112">
        <f t="shared" si="3"/>
        <v>82.35</v>
      </c>
    </row>
    <row r="119" spans="1:19" x14ac:dyDescent="0.25">
      <c r="A119" s="371"/>
      <c r="B119" s="267"/>
      <c r="C119" s="374"/>
      <c r="D119" s="267"/>
      <c r="E119" s="374"/>
      <c r="F119" s="276"/>
      <c r="G119" s="111" t="s">
        <v>108</v>
      </c>
      <c r="H119" s="61">
        <v>0</v>
      </c>
      <c r="I119" s="112">
        <v>0</v>
      </c>
      <c r="J119" s="61">
        <v>0</v>
      </c>
      <c r="K119" s="112">
        <v>0</v>
      </c>
      <c r="L119" s="61">
        <v>0</v>
      </c>
      <c r="M119" s="112">
        <v>0</v>
      </c>
      <c r="N119" s="61">
        <v>0</v>
      </c>
      <c r="O119" s="112">
        <v>0</v>
      </c>
      <c r="P119" s="61">
        <v>0</v>
      </c>
      <c r="Q119" s="112">
        <v>0</v>
      </c>
      <c r="R119" s="61">
        <f t="shared" si="3"/>
        <v>0</v>
      </c>
      <c r="S119" s="112">
        <f t="shared" si="3"/>
        <v>0</v>
      </c>
    </row>
    <row r="120" spans="1:19" x14ac:dyDescent="0.25">
      <c r="A120" s="371"/>
      <c r="B120" s="267"/>
      <c r="C120" s="374"/>
      <c r="D120" s="267"/>
      <c r="E120" s="374"/>
      <c r="F120" s="276"/>
      <c r="G120" s="111" t="s">
        <v>107</v>
      </c>
      <c r="H120" s="61">
        <v>2</v>
      </c>
      <c r="I120" s="112">
        <v>0.19</v>
      </c>
      <c r="J120" s="61">
        <v>1</v>
      </c>
      <c r="K120" s="112">
        <v>0.49</v>
      </c>
      <c r="L120" s="61">
        <v>1</v>
      </c>
      <c r="M120" s="112">
        <v>0.27</v>
      </c>
      <c r="N120" s="61">
        <v>0</v>
      </c>
      <c r="O120" s="112">
        <v>0</v>
      </c>
      <c r="P120" s="61">
        <v>0</v>
      </c>
      <c r="Q120" s="112">
        <v>0</v>
      </c>
      <c r="R120" s="61">
        <f t="shared" si="3"/>
        <v>4</v>
      </c>
      <c r="S120" s="112">
        <f t="shared" si="3"/>
        <v>0.95</v>
      </c>
    </row>
    <row r="121" spans="1:19" x14ac:dyDescent="0.25">
      <c r="A121" s="371"/>
      <c r="B121" s="267"/>
      <c r="C121" s="374"/>
      <c r="D121" s="267"/>
      <c r="E121" s="374"/>
      <c r="F121" s="276"/>
      <c r="G121" s="111" t="s">
        <v>106</v>
      </c>
      <c r="H121" s="61">
        <v>29</v>
      </c>
      <c r="I121" s="112">
        <v>14.95</v>
      </c>
      <c r="J121" s="61">
        <v>28</v>
      </c>
      <c r="K121" s="112">
        <v>223.75</v>
      </c>
      <c r="L121" s="61">
        <v>5</v>
      </c>
      <c r="M121" s="112">
        <v>41.01</v>
      </c>
      <c r="N121" s="61">
        <v>20</v>
      </c>
      <c r="O121" s="112">
        <v>257.06</v>
      </c>
      <c r="P121" s="61">
        <v>0</v>
      </c>
      <c r="Q121" s="112">
        <v>0</v>
      </c>
      <c r="R121" s="61">
        <f t="shared" si="3"/>
        <v>82</v>
      </c>
      <c r="S121" s="112">
        <f t="shared" si="3"/>
        <v>536.77</v>
      </c>
    </row>
    <row r="122" spans="1:19" x14ac:dyDescent="0.25">
      <c r="A122" s="371"/>
      <c r="B122" s="267"/>
      <c r="C122" s="374"/>
      <c r="D122" s="267"/>
      <c r="E122" s="374"/>
      <c r="F122" s="276"/>
      <c r="G122" s="111" t="s">
        <v>105</v>
      </c>
      <c r="H122" s="61">
        <v>3</v>
      </c>
      <c r="I122" s="112">
        <v>0.79</v>
      </c>
      <c r="J122" s="61">
        <v>4</v>
      </c>
      <c r="K122" s="112">
        <v>1.46</v>
      </c>
      <c r="L122" s="61">
        <v>1</v>
      </c>
      <c r="M122" s="112">
        <v>0.81</v>
      </c>
      <c r="N122" s="61">
        <v>1</v>
      </c>
      <c r="O122" s="112">
        <v>0.04</v>
      </c>
      <c r="P122" s="61">
        <v>1</v>
      </c>
      <c r="Q122" s="112">
        <v>0.68</v>
      </c>
      <c r="R122" s="61">
        <f t="shared" si="3"/>
        <v>10</v>
      </c>
      <c r="S122" s="112">
        <f t="shared" si="3"/>
        <v>3.7800000000000002</v>
      </c>
    </row>
    <row r="123" spans="1:19" x14ac:dyDescent="0.25">
      <c r="A123" s="371"/>
      <c r="B123" s="267"/>
      <c r="C123" s="374"/>
      <c r="D123" s="267"/>
      <c r="E123" s="374"/>
      <c r="F123" s="276"/>
      <c r="G123" s="111" t="s">
        <v>104</v>
      </c>
      <c r="H123" s="61">
        <v>5</v>
      </c>
      <c r="I123" s="112">
        <v>1.75</v>
      </c>
      <c r="J123" s="61">
        <v>11</v>
      </c>
      <c r="K123" s="112">
        <v>27.78</v>
      </c>
      <c r="L123" s="61">
        <v>26</v>
      </c>
      <c r="M123" s="112">
        <v>192.39</v>
      </c>
      <c r="N123" s="61">
        <v>8</v>
      </c>
      <c r="O123" s="112">
        <v>88.08</v>
      </c>
      <c r="P123" s="61">
        <v>0</v>
      </c>
      <c r="Q123" s="112">
        <v>0</v>
      </c>
      <c r="R123" s="61">
        <f t="shared" ref="R123:S155" si="4">+H123+J123+L123+N123+P123</f>
        <v>50</v>
      </c>
      <c r="S123" s="112">
        <f t="shared" si="4"/>
        <v>310</v>
      </c>
    </row>
    <row r="124" spans="1:19" x14ac:dyDescent="0.25">
      <c r="A124" s="371"/>
      <c r="B124" s="267"/>
      <c r="C124" s="374"/>
      <c r="D124" s="267"/>
      <c r="E124" s="374"/>
      <c r="F124" s="276"/>
      <c r="G124" s="111" t="s">
        <v>103</v>
      </c>
      <c r="H124" s="61">
        <v>0</v>
      </c>
      <c r="I124" s="112">
        <v>0</v>
      </c>
      <c r="J124" s="61">
        <v>0</v>
      </c>
      <c r="K124" s="112">
        <v>0</v>
      </c>
      <c r="L124" s="61">
        <v>0</v>
      </c>
      <c r="M124" s="112">
        <v>0</v>
      </c>
      <c r="N124" s="61">
        <v>0</v>
      </c>
      <c r="O124" s="112">
        <v>0</v>
      </c>
      <c r="P124" s="61">
        <v>0</v>
      </c>
      <c r="Q124" s="112">
        <v>0</v>
      </c>
      <c r="R124" s="61">
        <f t="shared" si="4"/>
        <v>0</v>
      </c>
      <c r="S124" s="112">
        <f t="shared" si="4"/>
        <v>0</v>
      </c>
    </row>
    <row r="125" spans="1:19" x14ac:dyDescent="0.25">
      <c r="A125" s="371"/>
      <c r="B125" s="267"/>
      <c r="C125" s="374"/>
      <c r="D125" s="267"/>
      <c r="E125" s="374"/>
      <c r="F125" s="276"/>
      <c r="G125" s="111" t="s">
        <v>102</v>
      </c>
      <c r="H125" s="61">
        <v>0</v>
      </c>
      <c r="I125" s="112">
        <v>0</v>
      </c>
      <c r="J125" s="61">
        <v>0</v>
      </c>
      <c r="K125" s="112">
        <v>0</v>
      </c>
      <c r="L125" s="61">
        <v>0</v>
      </c>
      <c r="M125" s="112">
        <v>0</v>
      </c>
      <c r="N125" s="61">
        <v>0</v>
      </c>
      <c r="O125" s="112">
        <v>0</v>
      </c>
      <c r="P125" s="61">
        <v>0</v>
      </c>
      <c r="Q125" s="112">
        <v>0</v>
      </c>
      <c r="R125" s="61">
        <f t="shared" si="4"/>
        <v>0</v>
      </c>
      <c r="S125" s="112">
        <f t="shared" si="4"/>
        <v>0</v>
      </c>
    </row>
    <row r="126" spans="1:19" x14ac:dyDescent="0.25">
      <c r="A126" s="371"/>
      <c r="B126" s="267"/>
      <c r="C126" s="374"/>
      <c r="D126" s="267"/>
      <c r="E126" s="374"/>
      <c r="F126" s="276"/>
      <c r="G126" s="111" t="s">
        <v>500</v>
      </c>
      <c r="H126" s="61">
        <v>0</v>
      </c>
      <c r="I126" s="112">
        <v>0</v>
      </c>
      <c r="J126" s="61">
        <v>0</v>
      </c>
      <c r="K126" s="112">
        <v>0</v>
      </c>
      <c r="L126" s="61">
        <v>0</v>
      </c>
      <c r="M126" s="112">
        <v>0</v>
      </c>
      <c r="N126" s="61">
        <v>0</v>
      </c>
      <c r="O126" s="112">
        <v>0</v>
      </c>
      <c r="P126" s="61">
        <v>0</v>
      </c>
      <c r="Q126" s="112">
        <v>0</v>
      </c>
      <c r="R126" s="61">
        <f t="shared" si="4"/>
        <v>0</v>
      </c>
      <c r="S126" s="112">
        <f t="shared" si="4"/>
        <v>0</v>
      </c>
    </row>
    <row r="127" spans="1:19" x14ac:dyDescent="0.25">
      <c r="A127" s="371"/>
      <c r="B127" s="267"/>
      <c r="C127" s="374"/>
      <c r="D127" s="267"/>
      <c r="E127" s="374"/>
      <c r="F127" s="276"/>
      <c r="G127" s="111" t="s">
        <v>501</v>
      </c>
      <c r="H127" s="61">
        <v>0</v>
      </c>
      <c r="I127" s="112">
        <v>0</v>
      </c>
      <c r="J127" s="61">
        <v>0</v>
      </c>
      <c r="K127" s="112">
        <v>0</v>
      </c>
      <c r="L127" s="61">
        <v>0</v>
      </c>
      <c r="M127" s="112">
        <v>0</v>
      </c>
      <c r="N127" s="61">
        <v>0</v>
      </c>
      <c r="O127" s="112">
        <v>0</v>
      </c>
      <c r="P127" s="61">
        <v>0</v>
      </c>
      <c r="Q127" s="112">
        <v>0</v>
      </c>
      <c r="R127" s="61">
        <f t="shared" si="4"/>
        <v>0</v>
      </c>
      <c r="S127" s="112">
        <f t="shared" si="4"/>
        <v>0</v>
      </c>
    </row>
    <row r="128" spans="1:19" x14ac:dyDescent="0.25">
      <c r="A128" s="371"/>
      <c r="B128" s="267"/>
      <c r="C128" s="374"/>
      <c r="D128" s="267"/>
      <c r="E128" s="374"/>
      <c r="F128" s="276"/>
      <c r="G128" s="111" t="s">
        <v>22</v>
      </c>
      <c r="H128" s="61">
        <v>6</v>
      </c>
      <c r="I128" s="112">
        <v>2.61</v>
      </c>
      <c r="J128" s="61">
        <v>6</v>
      </c>
      <c r="K128" s="112">
        <v>12.91</v>
      </c>
      <c r="L128" s="61">
        <v>38</v>
      </c>
      <c r="M128" s="112">
        <v>889.23</v>
      </c>
      <c r="N128" s="61">
        <v>23</v>
      </c>
      <c r="O128" s="112">
        <v>429.65</v>
      </c>
      <c r="P128" s="61">
        <v>1</v>
      </c>
      <c r="Q128" s="112">
        <v>7.02</v>
      </c>
      <c r="R128" s="61">
        <f t="shared" si="4"/>
        <v>74</v>
      </c>
      <c r="S128" s="112">
        <f t="shared" si="4"/>
        <v>1341.42</v>
      </c>
    </row>
    <row r="129" spans="1:19" ht="15.75" thickBot="1" x14ac:dyDescent="0.3">
      <c r="A129" s="371"/>
      <c r="B129" s="267"/>
      <c r="C129" s="374"/>
      <c r="D129" s="267"/>
      <c r="E129" s="374"/>
      <c r="F129" s="276"/>
      <c r="G129" s="111" t="s">
        <v>101</v>
      </c>
      <c r="H129" s="61">
        <v>1039</v>
      </c>
      <c r="I129" s="112">
        <v>231.85</v>
      </c>
      <c r="J129" s="61">
        <v>295</v>
      </c>
      <c r="K129" s="112">
        <v>196.16</v>
      </c>
      <c r="L129" s="61">
        <v>61</v>
      </c>
      <c r="M129" s="112">
        <v>278.77999999999997</v>
      </c>
      <c r="N129" s="61">
        <v>131</v>
      </c>
      <c r="O129" s="112">
        <v>171.16</v>
      </c>
      <c r="P129" s="61">
        <v>39</v>
      </c>
      <c r="Q129" s="112">
        <v>32.049999999999997</v>
      </c>
      <c r="R129" s="61">
        <f t="shared" si="4"/>
        <v>1565</v>
      </c>
      <c r="S129" s="112">
        <f t="shared" si="4"/>
        <v>909.99999999999989</v>
      </c>
    </row>
    <row r="130" spans="1:19" ht="15.75" thickTop="1" x14ac:dyDescent="0.25">
      <c r="A130" s="371"/>
      <c r="B130" s="267"/>
      <c r="C130" s="381"/>
      <c r="D130" s="267"/>
      <c r="E130" s="381"/>
      <c r="F130" s="276"/>
      <c r="G130" s="79" t="s">
        <v>100</v>
      </c>
      <c r="H130" s="113">
        <v>1247</v>
      </c>
      <c r="I130" s="114">
        <v>423.39</v>
      </c>
      <c r="J130" s="113">
        <v>421</v>
      </c>
      <c r="K130" s="114">
        <v>974.37</v>
      </c>
      <c r="L130" s="113">
        <v>197</v>
      </c>
      <c r="M130" s="114">
        <v>3218.81</v>
      </c>
      <c r="N130" s="113">
        <v>400</v>
      </c>
      <c r="O130" s="114">
        <v>4001.45</v>
      </c>
      <c r="P130" s="113">
        <v>39</v>
      </c>
      <c r="Q130" s="114">
        <v>46.47</v>
      </c>
      <c r="R130" s="113">
        <f t="shared" si="4"/>
        <v>2304</v>
      </c>
      <c r="S130" s="114">
        <f>SUM(S100:S129)</f>
        <v>8664.49</v>
      </c>
    </row>
    <row r="131" spans="1:19" ht="15" customHeight="1" x14ac:dyDescent="0.25">
      <c r="A131" s="371" t="s">
        <v>99</v>
      </c>
      <c r="B131" s="267"/>
      <c r="C131" s="379" t="s">
        <v>98</v>
      </c>
      <c r="D131" s="267"/>
      <c r="E131" s="379" t="s">
        <v>97</v>
      </c>
      <c r="F131" s="276"/>
      <c r="G131" s="111" t="s">
        <v>502</v>
      </c>
      <c r="H131" s="61">
        <v>0</v>
      </c>
      <c r="I131" s="112">
        <v>0</v>
      </c>
      <c r="J131" s="61">
        <v>0</v>
      </c>
      <c r="K131" s="112">
        <v>0</v>
      </c>
      <c r="L131" s="61">
        <v>0</v>
      </c>
      <c r="M131" s="112">
        <v>0</v>
      </c>
      <c r="N131" s="61">
        <v>0</v>
      </c>
      <c r="O131" s="112">
        <v>0</v>
      </c>
      <c r="P131" s="61">
        <v>0</v>
      </c>
      <c r="Q131" s="112">
        <v>0</v>
      </c>
      <c r="R131" s="61">
        <f t="shared" si="4"/>
        <v>0</v>
      </c>
      <c r="S131" s="112">
        <f t="shared" si="4"/>
        <v>0</v>
      </c>
    </row>
    <row r="132" spans="1:19" ht="15" customHeight="1" x14ac:dyDescent="0.25">
      <c r="A132" s="371"/>
      <c r="B132" s="267"/>
      <c r="C132" s="374"/>
      <c r="D132" s="267"/>
      <c r="E132" s="374"/>
      <c r="F132" s="276"/>
      <c r="G132" s="111" t="s">
        <v>506</v>
      </c>
      <c r="H132" s="61">
        <v>0</v>
      </c>
      <c r="I132" s="112">
        <v>0</v>
      </c>
      <c r="J132" s="61">
        <v>2</v>
      </c>
      <c r="K132" s="112">
        <v>87.4</v>
      </c>
      <c r="L132" s="61">
        <v>3</v>
      </c>
      <c r="M132" s="112">
        <v>41.13</v>
      </c>
      <c r="N132" s="61">
        <v>6</v>
      </c>
      <c r="O132" s="112">
        <v>89.45</v>
      </c>
      <c r="P132" s="61">
        <v>1</v>
      </c>
      <c r="Q132" s="112">
        <v>0.15</v>
      </c>
      <c r="R132" s="61">
        <f t="shared" si="4"/>
        <v>12</v>
      </c>
      <c r="S132" s="112">
        <f t="shared" si="4"/>
        <v>218.13000000000002</v>
      </c>
    </row>
    <row r="133" spans="1:19" ht="15" customHeight="1" x14ac:dyDescent="0.25">
      <c r="A133" s="371"/>
      <c r="B133" s="267"/>
      <c r="C133" s="374"/>
      <c r="D133" s="267"/>
      <c r="E133" s="374"/>
      <c r="F133" s="276"/>
      <c r="G133" s="111" t="s">
        <v>96</v>
      </c>
      <c r="H133" s="61">
        <v>0</v>
      </c>
      <c r="I133" s="112">
        <v>0</v>
      </c>
      <c r="J133" s="61">
        <v>10</v>
      </c>
      <c r="K133" s="112">
        <v>75.37</v>
      </c>
      <c r="L133" s="61">
        <v>13</v>
      </c>
      <c r="M133" s="112">
        <v>145.04</v>
      </c>
      <c r="N133" s="61">
        <v>285</v>
      </c>
      <c r="O133" s="112">
        <v>3109.24</v>
      </c>
      <c r="P133" s="61">
        <v>0</v>
      </c>
      <c r="Q133" s="112">
        <v>0</v>
      </c>
      <c r="R133" s="61">
        <f t="shared" si="4"/>
        <v>308</v>
      </c>
      <c r="S133" s="112">
        <f t="shared" si="4"/>
        <v>3329.6499999999996</v>
      </c>
    </row>
    <row r="134" spans="1:19" ht="15" customHeight="1" x14ac:dyDescent="0.25">
      <c r="A134" s="371"/>
      <c r="B134" s="267"/>
      <c r="C134" s="374"/>
      <c r="D134" s="267"/>
      <c r="E134" s="374"/>
      <c r="F134" s="276"/>
      <c r="G134" s="111" t="s">
        <v>131</v>
      </c>
      <c r="H134" s="61">
        <v>2</v>
      </c>
      <c r="I134" s="112">
        <v>18.420000000000002</v>
      </c>
      <c r="J134" s="61">
        <v>3</v>
      </c>
      <c r="K134" s="112">
        <v>68.12</v>
      </c>
      <c r="L134" s="61">
        <v>3</v>
      </c>
      <c r="M134" s="112">
        <v>19.84</v>
      </c>
      <c r="N134" s="61">
        <v>16</v>
      </c>
      <c r="O134" s="112">
        <v>164.88</v>
      </c>
      <c r="P134" s="61">
        <v>0</v>
      </c>
      <c r="Q134" s="112">
        <v>0</v>
      </c>
      <c r="R134" s="61">
        <f t="shared" si="4"/>
        <v>24</v>
      </c>
      <c r="S134" s="112">
        <f t="shared" si="4"/>
        <v>271.26</v>
      </c>
    </row>
    <row r="135" spans="1:19" x14ac:dyDescent="0.25">
      <c r="A135" s="371"/>
      <c r="B135" s="267"/>
      <c r="C135" s="374"/>
      <c r="D135" s="267"/>
      <c r="E135" s="374"/>
      <c r="F135" s="276"/>
      <c r="G135" s="111" t="s">
        <v>95</v>
      </c>
      <c r="H135" s="61">
        <v>0</v>
      </c>
      <c r="I135" s="112">
        <v>0</v>
      </c>
      <c r="J135" s="61">
        <v>6</v>
      </c>
      <c r="K135" s="112">
        <v>8.36</v>
      </c>
      <c r="L135" s="61">
        <v>7</v>
      </c>
      <c r="M135" s="112">
        <v>28.17</v>
      </c>
      <c r="N135" s="61">
        <v>67</v>
      </c>
      <c r="O135" s="112">
        <v>1009.95</v>
      </c>
      <c r="P135" s="61">
        <v>1</v>
      </c>
      <c r="Q135" s="112">
        <v>0.06</v>
      </c>
      <c r="R135" s="61">
        <f t="shared" si="4"/>
        <v>81</v>
      </c>
      <c r="S135" s="112">
        <f t="shared" si="4"/>
        <v>1046.54</v>
      </c>
    </row>
    <row r="136" spans="1:19" x14ac:dyDescent="0.25">
      <c r="A136" s="371"/>
      <c r="B136" s="267"/>
      <c r="C136" s="374"/>
      <c r="D136" s="267"/>
      <c r="E136" s="374"/>
      <c r="F136" s="276"/>
      <c r="G136" s="111" t="s">
        <v>94</v>
      </c>
      <c r="H136" s="61">
        <v>32</v>
      </c>
      <c r="I136" s="112">
        <v>9.9600000000000009</v>
      </c>
      <c r="J136" s="61">
        <v>152</v>
      </c>
      <c r="K136" s="112">
        <v>1441.44</v>
      </c>
      <c r="L136" s="61">
        <v>7</v>
      </c>
      <c r="M136" s="112">
        <v>83.78</v>
      </c>
      <c r="N136" s="61">
        <v>107</v>
      </c>
      <c r="O136" s="112">
        <v>979.53</v>
      </c>
      <c r="P136" s="61">
        <v>0</v>
      </c>
      <c r="Q136" s="112">
        <v>0</v>
      </c>
      <c r="R136" s="61">
        <f t="shared" si="4"/>
        <v>298</v>
      </c>
      <c r="S136" s="112">
        <f t="shared" si="4"/>
        <v>2514.71</v>
      </c>
    </row>
    <row r="137" spans="1:19" x14ac:dyDescent="0.25">
      <c r="A137" s="371"/>
      <c r="B137" s="267"/>
      <c r="C137" s="374"/>
      <c r="D137" s="267"/>
      <c r="E137" s="374"/>
      <c r="F137" s="276"/>
      <c r="G137" s="111" t="s">
        <v>93</v>
      </c>
      <c r="H137" s="61">
        <v>4</v>
      </c>
      <c r="I137" s="112">
        <v>0.54</v>
      </c>
      <c r="J137" s="61">
        <v>7</v>
      </c>
      <c r="K137" s="112">
        <v>4.96</v>
      </c>
      <c r="L137" s="61">
        <v>8</v>
      </c>
      <c r="M137" s="112">
        <v>90.13</v>
      </c>
      <c r="N137" s="61">
        <v>114</v>
      </c>
      <c r="O137" s="112">
        <v>1461.48</v>
      </c>
      <c r="P137" s="61">
        <v>0</v>
      </c>
      <c r="Q137" s="112">
        <v>0</v>
      </c>
      <c r="R137" s="61">
        <f t="shared" si="4"/>
        <v>133</v>
      </c>
      <c r="S137" s="112">
        <f t="shared" si="4"/>
        <v>1557.1100000000001</v>
      </c>
    </row>
    <row r="138" spans="1:19" x14ac:dyDescent="0.25">
      <c r="A138" s="371"/>
      <c r="B138" s="267"/>
      <c r="C138" s="374"/>
      <c r="D138" s="267"/>
      <c r="E138" s="374"/>
      <c r="F138" s="276"/>
      <c r="G138" s="111" t="s">
        <v>130</v>
      </c>
      <c r="H138" s="61">
        <v>10</v>
      </c>
      <c r="I138" s="112">
        <v>25.49</v>
      </c>
      <c r="J138" s="61">
        <v>9</v>
      </c>
      <c r="K138" s="112">
        <v>72.34</v>
      </c>
      <c r="L138" s="61">
        <v>18</v>
      </c>
      <c r="M138" s="112">
        <v>250.29</v>
      </c>
      <c r="N138" s="61">
        <v>30</v>
      </c>
      <c r="O138" s="112">
        <v>369.06</v>
      </c>
      <c r="P138" s="61">
        <v>2</v>
      </c>
      <c r="Q138" s="112">
        <v>10.43</v>
      </c>
      <c r="R138" s="61">
        <f t="shared" si="4"/>
        <v>69</v>
      </c>
      <c r="S138" s="112">
        <f t="shared" si="4"/>
        <v>727.61</v>
      </c>
    </row>
    <row r="139" spans="1:19" x14ac:dyDescent="0.25">
      <c r="A139" s="371"/>
      <c r="B139" s="267"/>
      <c r="C139" s="374"/>
      <c r="D139" s="267"/>
      <c r="E139" s="374"/>
      <c r="F139" s="276"/>
      <c r="G139" s="111" t="s">
        <v>92</v>
      </c>
      <c r="H139" s="61">
        <v>1</v>
      </c>
      <c r="I139" s="112">
        <v>0.14000000000000001</v>
      </c>
      <c r="J139" s="61">
        <v>15</v>
      </c>
      <c r="K139" s="112">
        <v>129.11000000000001</v>
      </c>
      <c r="L139" s="61">
        <v>7</v>
      </c>
      <c r="M139" s="112">
        <v>59.61</v>
      </c>
      <c r="N139" s="61">
        <v>158</v>
      </c>
      <c r="O139" s="112">
        <v>2395.4899999999998</v>
      </c>
      <c r="P139" s="61">
        <v>0</v>
      </c>
      <c r="Q139" s="112">
        <v>0</v>
      </c>
      <c r="R139" s="61">
        <f t="shared" si="4"/>
        <v>181</v>
      </c>
      <c r="S139" s="112">
        <f t="shared" si="4"/>
        <v>2584.35</v>
      </c>
    </row>
    <row r="140" spans="1:19" x14ac:dyDescent="0.25">
      <c r="A140" s="371"/>
      <c r="B140" s="267"/>
      <c r="C140" s="374"/>
      <c r="D140" s="267"/>
      <c r="E140" s="374"/>
      <c r="F140" s="276"/>
      <c r="G140" s="111" t="s">
        <v>91</v>
      </c>
      <c r="H140" s="61">
        <v>18</v>
      </c>
      <c r="I140" s="112">
        <v>18.489999999999998</v>
      </c>
      <c r="J140" s="61">
        <v>8</v>
      </c>
      <c r="K140" s="112">
        <v>18.52</v>
      </c>
      <c r="L140" s="61">
        <v>4</v>
      </c>
      <c r="M140" s="112">
        <v>16.43</v>
      </c>
      <c r="N140" s="61">
        <v>10</v>
      </c>
      <c r="O140" s="112">
        <v>185.3</v>
      </c>
      <c r="P140" s="61">
        <v>2</v>
      </c>
      <c r="Q140" s="112">
        <v>5.28</v>
      </c>
      <c r="R140" s="61">
        <f t="shared" si="4"/>
        <v>42</v>
      </c>
      <c r="S140" s="112">
        <f t="shared" si="4"/>
        <v>244.02</v>
      </c>
    </row>
    <row r="141" spans="1:19" x14ac:dyDescent="0.25">
      <c r="A141" s="371"/>
      <c r="B141" s="267"/>
      <c r="C141" s="374"/>
      <c r="D141" s="267"/>
      <c r="E141" s="374"/>
      <c r="F141" s="276"/>
      <c r="G141" s="111" t="s">
        <v>128</v>
      </c>
      <c r="H141" s="61">
        <v>1</v>
      </c>
      <c r="I141" s="112">
        <v>0.03</v>
      </c>
      <c r="J141" s="61">
        <v>8</v>
      </c>
      <c r="K141" s="112">
        <v>55.54</v>
      </c>
      <c r="L141" s="61">
        <v>0</v>
      </c>
      <c r="M141" s="112">
        <v>0</v>
      </c>
      <c r="N141" s="61">
        <v>26</v>
      </c>
      <c r="O141" s="112">
        <v>831.34</v>
      </c>
      <c r="P141" s="61">
        <v>0</v>
      </c>
      <c r="Q141" s="112">
        <v>0</v>
      </c>
      <c r="R141" s="61">
        <f t="shared" si="4"/>
        <v>35</v>
      </c>
      <c r="S141" s="112">
        <f t="shared" si="4"/>
        <v>886.91000000000008</v>
      </c>
    </row>
    <row r="142" spans="1:19" ht="15.75" thickBot="1" x14ac:dyDescent="0.3">
      <c r="A142" s="371"/>
      <c r="B142" s="267"/>
      <c r="C142" s="374"/>
      <c r="D142" s="267"/>
      <c r="E142" s="374"/>
      <c r="F142" s="276"/>
      <c r="G142" s="111" t="s">
        <v>90</v>
      </c>
      <c r="H142" s="61">
        <v>3</v>
      </c>
      <c r="I142" s="112">
        <v>3.19</v>
      </c>
      <c r="J142" s="61">
        <v>4</v>
      </c>
      <c r="K142" s="112">
        <v>3.42</v>
      </c>
      <c r="L142" s="61">
        <v>0</v>
      </c>
      <c r="M142" s="112">
        <v>0</v>
      </c>
      <c r="N142" s="61">
        <v>5</v>
      </c>
      <c r="O142" s="112">
        <v>23.38</v>
      </c>
      <c r="P142" s="61">
        <v>0</v>
      </c>
      <c r="Q142" s="112">
        <v>0</v>
      </c>
      <c r="R142" s="61">
        <f t="shared" si="4"/>
        <v>12</v>
      </c>
      <c r="S142" s="112">
        <f t="shared" si="4"/>
        <v>29.99</v>
      </c>
    </row>
    <row r="143" spans="1:19" ht="15.75" thickTop="1" x14ac:dyDescent="0.25">
      <c r="A143" s="371"/>
      <c r="B143" s="267"/>
      <c r="C143" s="374"/>
      <c r="D143" s="267"/>
      <c r="E143" s="381"/>
      <c r="F143" s="276"/>
      <c r="G143" s="79" t="s">
        <v>89</v>
      </c>
      <c r="H143" s="113">
        <v>67</v>
      </c>
      <c r="I143" s="114">
        <v>76.260000000000005</v>
      </c>
      <c r="J143" s="113">
        <v>204</v>
      </c>
      <c r="K143" s="114">
        <v>1964.58</v>
      </c>
      <c r="L143" s="113">
        <v>62</v>
      </c>
      <c r="M143" s="114">
        <v>734.42</v>
      </c>
      <c r="N143" s="113">
        <v>728</v>
      </c>
      <c r="O143" s="114">
        <v>10619.1</v>
      </c>
      <c r="P143" s="113">
        <v>6</v>
      </c>
      <c r="Q143" s="114">
        <v>15.92</v>
      </c>
      <c r="R143" s="113">
        <f t="shared" si="4"/>
        <v>1067</v>
      </c>
      <c r="S143" s="114">
        <f>SUM(S131:S142)</f>
        <v>13410.28</v>
      </c>
    </row>
    <row r="144" spans="1:19" ht="15" customHeight="1" x14ac:dyDescent="0.25">
      <c r="A144" s="371"/>
      <c r="B144" s="267"/>
      <c r="C144" s="374"/>
      <c r="D144" s="267"/>
      <c r="E144" s="379" t="s">
        <v>88</v>
      </c>
      <c r="F144" s="276"/>
      <c r="G144" s="111" t="s">
        <v>87</v>
      </c>
      <c r="H144" s="61">
        <v>0</v>
      </c>
      <c r="I144" s="112">
        <v>0</v>
      </c>
      <c r="J144" s="61">
        <v>0</v>
      </c>
      <c r="K144" s="112">
        <v>0</v>
      </c>
      <c r="L144" s="61">
        <v>9</v>
      </c>
      <c r="M144" s="112">
        <v>285.04000000000002</v>
      </c>
      <c r="N144" s="61">
        <v>0</v>
      </c>
      <c r="O144" s="112">
        <v>0</v>
      </c>
      <c r="P144" s="61">
        <v>0</v>
      </c>
      <c r="Q144" s="112">
        <v>0</v>
      </c>
      <c r="R144" s="61">
        <f t="shared" si="4"/>
        <v>9</v>
      </c>
      <c r="S144" s="112">
        <f t="shared" si="4"/>
        <v>285.04000000000002</v>
      </c>
    </row>
    <row r="145" spans="1:19" x14ac:dyDescent="0.25">
      <c r="A145" s="371"/>
      <c r="B145" s="267"/>
      <c r="C145" s="374"/>
      <c r="D145" s="267"/>
      <c r="E145" s="374"/>
      <c r="F145" s="276"/>
      <c r="G145" s="111" t="s">
        <v>86</v>
      </c>
      <c r="H145" s="61">
        <v>0</v>
      </c>
      <c r="I145" s="112">
        <v>0</v>
      </c>
      <c r="J145" s="61">
        <v>0</v>
      </c>
      <c r="K145" s="112">
        <v>0</v>
      </c>
      <c r="L145" s="61">
        <v>8</v>
      </c>
      <c r="M145" s="112">
        <v>130.76</v>
      </c>
      <c r="N145" s="61">
        <v>47</v>
      </c>
      <c r="O145" s="112">
        <v>1018.23</v>
      </c>
      <c r="P145" s="61">
        <v>0</v>
      </c>
      <c r="Q145" s="112">
        <v>0</v>
      </c>
      <c r="R145" s="61">
        <f t="shared" si="4"/>
        <v>55</v>
      </c>
      <c r="S145" s="112">
        <f t="shared" si="4"/>
        <v>1148.99</v>
      </c>
    </row>
    <row r="146" spans="1:19" x14ac:dyDescent="0.25">
      <c r="A146" s="371"/>
      <c r="B146" s="267"/>
      <c r="C146" s="374"/>
      <c r="D146" s="267"/>
      <c r="E146" s="374"/>
      <c r="F146" s="276"/>
      <c r="G146" s="111" t="s">
        <v>85</v>
      </c>
      <c r="H146" s="61">
        <v>1</v>
      </c>
      <c r="I146" s="112">
        <v>0.21</v>
      </c>
      <c r="J146" s="61">
        <v>2</v>
      </c>
      <c r="K146" s="112">
        <v>1.68</v>
      </c>
      <c r="L146" s="61">
        <v>38</v>
      </c>
      <c r="M146" s="112">
        <v>653.91</v>
      </c>
      <c r="N146" s="61">
        <v>108</v>
      </c>
      <c r="O146" s="112">
        <v>3093.87</v>
      </c>
      <c r="P146" s="61">
        <v>0</v>
      </c>
      <c r="Q146" s="112">
        <v>0</v>
      </c>
      <c r="R146" s="61">
        <f t="shared" si="4"/>
        <v>149</v>
      </c>
      <c r="S146" s="112">
        <f t="shared" si="4"/>
        <v>3749.67</v>
      </c>
    </row>
    <row r="147" spans="1:19" x14ac:dyDescent="0.25">
      <c r="A147" s="371"/>
      <c r="B147" s="267"/>
      <c r="C147" s="374"/>
      <c r="D147" s="267"/>
      <c r="E147" s="374"/>
      <c r="F147" s="276"/>
      <c r="G147" s="111" t="s">
        <v>84</v>
      </c>
      <c r="H147" s="61">
        <v>1</v>
      </c>
      <c r="I147" s="112">
        <v>0.05</v>
      </c>
      <c r="J147" s="61">
        <v>0</v>
      </c>
      <c r="K147" s="112">
        <v>0</v>
      </c>
      <c r="L147" s="61">
        <v>0</v>
      </c>
      <c r="M147" s="112">
        <v>0</v>
      </c>
      <c r="N147" s="61">
        <v>0</v>
      </c>
      <c r="O147" s="112">
        <v>0</v>
      </c>
      <c r="P147" s="61">
        <v>0</v>
      </c>
      <c r="Q147" s="112">
        <v>0</v>
      </c>
      <c r="R147" s="61">
        <f t="shared" si="4"/>
        <v>1</v>
      </c>
      <c r="S147" s="112">
        <f t="shared" si="4"/>
        <v>0.05</v>
      </c>
    </row>
    <row r="148" spans="1:19" x14ac:dyDescent="0.25">
      <c r="A148" s="371"/>
      <c r="B148" s="267"/>
      <c r="C148" s="374"/>
      <c r="D148" s="267"/>
      <c r="E148" s="374"/>
      <c r="F148" s="276"/>
      <c r="G148" s="111" t="s">
        <v>83</v>
      </c>
      <c r="H148" s="61">
        <v>0</v>
      </c>
      <c r="I148" s="112">
        <v>0</v>
      </c>
      <c r="J148" s="61">
        <v>0</v>
      </c>
      <c r="K148" s="112">
        <v>0</v>
      </c>
      <c r="L148" s="61">
        <v>0</v>
      </c>
      <c r="M148" s="112">
        <v>0</v>
      </c>
      <c r="N148" s="61">
        <v>2</v>
      </c>
      <c r="O148" s="112">
        <v>41.32</v>
      </c>
      <c r="P148" s="61">
        <v>0</v>
      </c>
      <c r="Q148" s="112">
        <v>0</v>
      </c>
      <c r="R148" s="61">
        <f t="shared" si="4"/>
        <v>2</v>
      </c>
      <c r="S148" s="112">
        <f t="shared" si="4"/>
        <v>41.32</v>
      </c>
    </row>
    <row r="149" spans="1:19" ht="15.75" thickBot="1" x14ac:dyDescent="0.3">
      <c r="A149" s="371"/>
      <c r="B149" s="267"/>
      <c r="C149" s="374"/>
      <c r="D149" s="267"/>
      <c r="E149" s="374"/>
      <c r="F149" s="276"/>
      <c r="G149" s="111" t="s">
        <v>82</v>
      </c>
      <c r="H149" s="61">
        <v>0</v>
      </c>
      <c r="I149" s="112">
        <v>0</v>
      </c>
      <c r="J149" s="61">
        <v>0</v>
      </c>
      <c r="K149" s="112">
        <v>0</v>
      </c>
      <c r="L149" s="61">
        <v>0</v>
      </c>
      <c r="M149" s="112">
        <v>0</v>
      </c>
      <c r="N149" s="61">
        <v>6</v>
      </c>
      <c r="O149" s="112">
        <v>70.66</v>
      </c>
      <c r="P149" s="61">
        <v>0</v>
      </c>
      <c r="Q149" s="112">
        <v>0</v>
      </c>
      <c r="R149" s="61">
        <f t="shared" si="4"/>
        <v>6</v>
      </c>
      <c r="S149" s="112">
        <f t="shared" si="4"/>
        <v>70.66</v>
      </c>
    </row>
    <row r="150" spans="1:19" ht="15.75" thickTop="1" x14ac:dyDescent="0.25">
      <c r="A150" s="371"/>
      <c r="B150" s="267"/>
      <c r="C150" s="374"/>
      <c r="D150" s="267"/>
      <c r="E150" s="381"/>
      <c r="F150" s="276"/>
      <c r="G150" s="79" t="s">
        <v>81</v>
      </c>
      <c r="H150" s="113">
        <v>2</v>
      </c>
      <c r="I150" s="114">
        <v>0.26</v>
      </c>
      <c r="J150" s="113">
        <v>2</v>
      </c>
      <c r="K150" s="114">
        <v>1.68</v>
      </c>
      <c r="L150" s="113">
        <v>53</v>
      </c>
      <c r="M150" s="114">
        <v>1069.71</v>
      </c>
      <c r="N150" s="113">
        <v>147</v>
      </c>
      <c r="O150" s="114">
        <v>4224.08</v>
      </c>
      <c r="P150" s="113">
        <v>0</v>
      </c>
      <c r="Q150" s="114">
        <v>0</v>
      </c>
      <c r="R150" s="113">
        <f t="shared" si="4"/>
        <v>204</v>
      </c>
      <c r="S150" s="114">
        <f>SUM(S144:S149)</f>
        <v>5295.73</v>
      </c>
    </row>
    <row r="151" spans="1:19" ht="15.75" thickBot="1" x14ac:dyDescent="0.3">
      <c r="A151" s="371"/>
      <c r="B151" s="267"/>
      <c r="C151" s="374"/>
      <c r="D151" s="267"/>
      <c r="E151" s="379" t="s">
        <v>80</v>
      </c>
      <c r="F151" s="276"/>
      <c r="G151" s="111" t="s">
        <v>79</v>
      </c>
      <c r="H151" s="61">
        <v>1087</v>
      </c>
      <c r="I151" s="112">
        <v>2140.3000000000002</v>
      </c>
      <c r="J151" s="61">
        <v>617</v>
      </c>
      <c r="K151" s="112">
        <v>1928.07</v>
      </c>
      <c r="L151" s="61">
        <v>307</v>
      </c>
      <c r="M151" s="112">
        <v>958.12</v>
      </c>
      <c r="N151" s="61">
        <v>783</v>
      </c>
      <c r="O151" s="112">
        <v>9624.65</v>
      </c>
      <c r="P151" s="61">
        <v>28</v>
      </c>
      <c r="Q151" s="112">
        <v>165.24</v>
      </c>
      <c r="R151" s="61">
        <f t="shared" si="4"/>
        <v>2822</v>
      </c>
      <c r="S151" s="112">
        <f>+I151+K151+M151+O151+Q151</f>
        <v>14816.38</v>
      </c>
    </row>
    <row r="152" spans="1:19" ht="15.75" thickTop="1" x14ac:dyDescent="0.25">
      <c r="A152" s="371"/>
      <c r="B152" s="267"/>
      <c r="C152" s="374"/>
      <c r="D152" s="267"/>
      <c r="E152" s="374"/>
      <c r="F152" s="276"/>
      <c r="G152" s="79" t="s">
        <v>529</v>
      </c>
      <c r="H152" s="113">
        <v>1087</v>
      </c>
      <c r="I152" s="114">
        <v>2140.3000000000002</v>
      </c>
      <c r="J152" s="113">
        <v>617</v>
      </c>
      <c r="K152" s="114">
        <v>1928.07</v>
      </c>
      <c r="L152" s="113">
        <v>307</v>
      </c>
      <c r="M152" s="114">
        <v>958.12</v>
      </c>
      <c r="N152" s="113">
        <v>783</v>
      </c>
      <c r="O152" s="114">
        <v>9624.65</v>
      </c>
      <c r="P152" s="113">
        <v>28</v>
      </c>
      <c r="Q152" s="114">
        <v>165.24</v>
      </c>
      <c r="R152" s="113">
        <f t="shared" si="4"/>
        <v>2822</v>
      </c>
      <c r="S152" s="114">
        <f>SUM(S151)</f>
        <v>14816.38</v>
      </c>
    </row>
    <row r="153" spans="1:19" x14ac:dyDescent="0.25">
      <c r="A153" s="371"/>
      <c r="B153" s="267"/>
      <c r="C153" s="374"/>
      <c r="D153" s="267"/>
      <c r="E153" s="379" t="s">
        <v>77</v>
      </c>
      <c r="F153" s="276"/>
      <c r="G153" s="111" t="s">
        <v>76</v>
      </c>
      <c r="H153" s="61">
        <v>0</v>
      </c>
      <c r="I153" s="112">
        <v>0</v>
      </c>
      <c r="J153" s="61">
        <v>0</v>
      </c>
      <c r="K153" s="112">
        <v>0</v>
      </c>
      <c r="L153" s="61">
        <v>0</v>
      </c>
      <c r="M153" s="112">
        <v>0</v>
      </c>
      <c r="N153" s="61">
        <v>0</v>
      </c>
      <c r="O153" s="112">
        <v>0</v>
      </c>
      <c r="P153" s="61">
        <v>0</v>
      </c>
      <c r="Q153" s="112">
        <v>0</v>
      </c>
      <c r="R153" s="61">
        <f t="shared" si="4"/>
        <v>0</v>
      </c>
      <c r="S153" s="112">
        <f>+I153+K153+M153+O153+Q153</f>
        <v>0</v>
      </c>
    </row>
    <row r="154" spans="1:19" x14ac:dyDescent="0.25">
      <c r="A154" s="371"/>
      <c r="B154" s="267"/>
      <c r="C154" s="374"/>
      <c r="D154" s="267"/>
      <c r="E154" s="374"/>
      <c r="F154" s="276"/>
      <c r="G154" s="111" t="s">
        <v>504</v>
      </c>
      <c r="H154" s="61">
        <v>0</v>
      </c>
      <c r="I154" s="112">
        <v>0</v>
      </c>
      <c r="J154" s="61">
        <v>0</v>
      </c>
      <c r="K154" s="112">
        <v>0</v>
      </c>
      <c r="L154" s="61">
        <v>0</v>
      </c>
      <c r="M154" s="112">
        <v>0</v>
      </c>
      <c r="N154" s="61">
        <v>0</v>
      </c>
      <c r="O154" s="112">
        <v>0</v>
      </c>
      <c r="P154" s="61">
        <v>0</v>
      </c>
      <c r="Q154" s="112">
        <v>0</v>
      </c>
      <c r="R154" s="61">
        <f t="shared" si="4"/>
        <v>0</v>
      </c>
      <c r="S154" s="112">
        <f>+I154+K154+M154+O154+Q154</f>
        <v>0</v>
      </c>
    </row>
    <row r="155" spans="1:19" x14ac:dyDescent="0.25">
      <c r="A155" s="371"/>
      <c r="B155" s="267"/>
      <c r="C155" s="374"/>
      <c r="D155" s="267"/>
      <c r="E155" s="374"/>
      <c r="F155" s="276"/>
      <c r="G155" s="111" t="s">
        <v>75</v>
      </c>
      <c r="H155" s="61">
        <v>0</v>
      </c>
      <c r="I155" s="112">
        <v>0</v>
      </c>
      <c r="J155" s="61">
        <v>0</v>
      </c>
      <c r="K155" s="112">
        <v>0</v>
      </c>
      <c r="L155" s="61">
        <v>0</v>
      </c>
      <c r="M155" s="112">
        <v>0</v>
      </c>
      <c r="N155" s="61">
        <v>0</v>
      </c>
      <c r="O155" s="112">
        <v>0</v>
      </c>
      <c r="P155" s="61">
        <v>0</v>
      </c>
      <c r="Q155" s="112">
        <v>0</v>
      </c>
      <c r="R155" s="61">
        <f t="shared" si="4"/>
        <v>0</v>
      </c>
      <c r="S155" s="112">
        <f>+I155+K155+M155+O155+Q155</f>
        <v>0</v>
      </c>
    </row>
    <row r="156" spans="1:19" x14ac:dyDescent="0.25">
      <c r="A156" s="371"/>
      <c r="B156" s="267"/>
      <c r="C156" s="374"/>
      <c r="D156" s="267"/>
      <c r="E156" s="374"/>
      <c r="F156" s="276"/>
      <c r="G156" s="111" t="s">
        <v>74</v>
      </c>
      <c r="H156" s="61">
        <v>57</v>
      </c>
      <c r="I156" s="112">
        <v>92.18</v>
      </c>
      <c r="J156" s="61">
        <v>20</v>
      </c>
      <c r="K156" s="112">
        <v>22.81</v>
      </c>
      <c r="L156" s="61">
        <v>27</v>
      </c>
      <c r="M156" s="112">
        <v>92.34</v>
      </c>
      <c r="N156" s="61">
        <v>45</v>
      </c>
      <c r="O156" s="112">
        <v>120</v>
      </c>
      <c r="P156" s="61">
        <v>5</v>
      </c>
      <c r="Q156" s="112">
        <v>11.29</v>
      </c>
      <c r="R156" s="61">
        <f t="shared" ref="R156:S187" si="5">+H156+J156+L156+N156+P156</f>
        <v>154</v>
      </c>
      <c r="S156" s="112">
        <f>+I156+K156+M156+O156+Q156</f>
        <v>338.62000000000006</v>
      </c>
    </row>
    <row r="157" spans="1:19" ht="15.75" thickBot="1" x14ac:dyDescent="0.3">
      <c r="A157" s="371"/>
      <c r="B157" s="267"/>
      <c r="C157" s="374"/>
      <c r="D157" s="267"/>
      <c r="E157" s="374"/>
      <c r="F157" s="276"/>
      <c r="G157" s="111" t="s">
        <v>73</v>
      </c>
      <c r="H157" s="61">
        <v>0</v>
      </c>
      <c r="I157" s="112">
        <v>0</v>
      </c>
      <c r="J157" s="61">
        <v>0</v>
      </c>
      <c r="K157" s="112">
        <v>0</v>
      </c>
      <c r="L157" s="61">
        <v>0</v>
      </c>
      <c r="M157" s="112">
        <v>0</v>
      </c>
      <c r="N157" s="61">
        <v>0</v>
      </c>
      <c r="O157" s="112">
        <v>0</v>
      </c>
      <c r="P157" s="61">
        <v>0</v>
      </c>
      <c r="Q157" s="112">
        <v>0</v>
      </c>
      <c r="R157" s="61">
        <f t="shared" si="5"/>
        <v>0</v>
      </c>
      <c r="S157" s="112">
        <f>+I157+K157+M157+O157+Q157</f>
        <v>0</v>
      </c>
    </row>
    <row r="158" spans="1:19" ht="16.5" thickTop="1" thickBot="1" x14ac:dyDescent="0.3">
      <c r="A158" s="371"/>
      <c r="B158" s="267"/>
      <c r="C158" s="374"/>
      <c r="D158" s="267"/>
      <c r="E158" s="376"/>
      <c r="F158" s="276"/>
      <c r="G158" s="79" t="s">
        <v>72</v>
      </c>
      <c r="H158" s="113">
        <v>57</v>
      </c>
      <c r="I158" s="114">
        <v>92.18</v>
      </c>
      <c r="J158" s="113">
        <v>20</v>
      </c>
      <c r="K158" s="114">
        <v>22.81</v>
      </c>
      <c r="L158" s="113">
        <v>27</v>
      </c>
      <c r="M158" s="114">
        <v>92.34</v>
      </c>
      <c r="N158" s="113">
        <v>45</v>
      </c>
      <c r="O158" s="114">
        <v>120</v>
      </c>
      <c r="P158" s="113">
        <v>5</v>
      </c>
      <c r="Q158" s="114">
        <v>11.29</v>
      </c>
      <c r="R158" s="113">
        <f t="shared" si="5"/>
        <v>154</v>
      </c>
      <c r="S158" s="114">
        <f>SUM(S153:S157)</f>
        <v>338.62000000000006</v>
      </c>
    </row>
    <row r="159" spans="1:19" ht="15" customHeight="1" thickTop="1" thickBot="1" x14ac:dyDescent="0.3">
      <c r="A159" s="371"/>
      <c r="B159" s="267"/>
      <c r="C159" s="375"/>
      <c r="D159" s="267"/>
      <c r="E159" s="377" t="s">
        <v>71</v>
      </c>
      <c r="F159" s="377"/>
      <c r="G159" s="377"/>
      <c r="H159" s="115">
        <v>2549</v>
      </c>
      <c r="I159" s="114">
        <v>8362.41</v>
      </c>
      <c r="J159" s="115">
        <v>2003</v>
      </c>
      <c r="K159" s="114">
        <v>36959.67</v>
      </c>
      <c r="L159" s="115">
        <v>882</v>
      </c>
      <c r="M159" s="114">
        <v>38867.29</v>
      </c>
      <c r="N159" s="115">
        <v>4841</v>
      </c>
      <c r="O159" s="114">
        <v>317393.34999999998</v>
      </c>
      <c r="P159" s="115">
        <v>125</v>
      </c>
      <c r="Q159" s="114">
        <v>1940.85</v>
      </c>
      <c r="R159" s="115">
        <f t="shared" si="5"/>
        <v>10400</v>
      </c>
      <c r="S159" s="114">
        <f>+S158+S152+S150+S143+S130+S99+S91+S89</f>
        <v>403523.56999999995</v>
      </c>
    </row>
    <row r="160" spans="1:19" ht="15" customHeight="1" thickTop="1" thickBot="1" x14ac:dyDescent="0.3">
      <c r="A160" s="372"/>
      <c r="B160" s="267"/>
      <c r="C160" s="378" t="s">
        <v>70</v>
      </c>
      <c r="D160" s="378"/>
      <c r="E160" s="378"/>
      <c r="F160" s="378"/>
      <c r="G160" s="378"/>
      <c r="H160" s="116">
        <v>26837</v>
      </c>
      <c r="I160" s="117">
        <v>193361.12</v>
      </c>
      <c r="J160" s="116">
        <v>10367</v>
      </c>
      <c r="K160" s="117">
        <v>135341.91</v>
      </c>
      <c r="L160" s="116">
        <v>3555</v>
      </c>
      <c r="M160" s="117">
        <v>101492.52</v>
      </c>
      <c r="N160" s="116">
        <v>12393</v>
      </c>
      <c r="O160" s="117">
        <v>951545.8</v>
      </c>
      <c r="P160" s="116">
        <v>1236</v>
      </c>
      <c r="Q160" s="117">
        <v>14387.94</v>
      </c>
      <c r="R160" s="116">
        <f t="shared" si="5"/>
        <v>54388</v>
      </c>
      <c r="S160" s="117">
        <f>+S159+S78</f>
        <v>1396129.2899999998</v>
      </c>
    </row>
    <row r="161" spans="1:19" ht="15" customHeight="1" thickTop="1" x14ac:dyDescent="0.25">
      <c r="A161" s="370" t="s">
        <v>54</v>
      </c>
      <c r="B161" s="267"/>
      <c r="C161" s="373" t="s">
        <v>53</v>
      </c>
      <c r="D161" s="267"/>
      <c r="E161" s="373" t="s">
        <v>69</v>
      </c>
      <c r="F161" s="276"/>
      <c r="G161" s="111" t="s">
        <v>68</v>
      </c>
      <c r="H161" s="61">
        <v>0</v>
      </c>
      <c r="I161" s="112">
        <v>0</v>
      </c>
      <c r="J161" s="61">
        <v>0</v>
      </c>
      <c r="K161" s="112">
        <v>0</v>
      </c>
      <c r="L161" s="61">
        <v>0</v>
      </c>
      <c r="M161" s="112">
        <v>0</v>
      </c>
      <c r="N161" s="61">
        <v>0</v>
      </c>
      <c r="O161" s="112">
        <v>0</v>
      </c>
      <c r="P161" s="61">
        <v>0</v>
      </c>
      <c r="Q161" s="112">
        <v>0</v>
      </c>
      <c r="R161" s="61">
        <f t="shared" si="5"/>
        <v>0</v>
      </c>
      <c r="S161" s="112">
        <f t="shared" si="5"/>
        <v>0</v>
      </c>
    </row>
    <row r="162" spans="1:19" x14ac:dyDescent="0.25">
      <c r="A162" s="371"/>
      <c r="B162" s="267"/>
      <c r="C162" s="374"/>
      <c r="D162" s="267"/>
      <c r="E162" s="374"/>
      <c r="F162" s="276"/>
      <c r="G162" s="111" t="s">
        <v>67</v>
      </c>
      <c r="H162" s="61">
        <v>6</v>
      </c>
      <c r="I162" s="112">
        <v>47.07</v>
      </c>
      <c r="J162" s="61">
        <v>1</v>
      </c>
      <c r="K162" s="112">
        <v>0.68</v>
      </c>
      <c r="L162" s="61">
        <v>0</v>
      </c>
      <c r="M162" s="112">
        <v>0</v>
      </c>
      <c r="N162" s="61">
        <v>4</v>
      </c>
      <c r="O162" s="112">
        <v>27.24</v>
      </c>
      <c r="P162" s="61">
        <v>1</v>
      </c>
      <c r="Q162" s="112">
        <v>64.08</v>
      </c>
      <c r="R162" s="61">
        <f t="shared" si="5"/>
        <v>12</v>
      </c>
      <c r="S162" s="112">
        <f t="shared" si="5"/>
        <v>139.07</v>
      </c>
    </row>
    <row r="163" spans="1:19" x14ac:dyDescent="0.25">
      <c r="A163" s="371"/>
      <c r="B163" s="267"/>
      <c r="C163" s="374"/>
      <c r="D163" s="267"/>
      <c r="E163" s="374"/>
      <c r="F163" s="276"/>
      <c r="G163" s="111" t="s">
        <v>66</v>
      </c>
      <c r="H163" s="61">
        <v>0</v>
      </c>
      <c r="I163" s="112">
        <v>0</v>
      </c>
      <c r="J163" s="61">
        <v>0</v>
      </c>
      <c r="K163" s="112">
        <v>0</v>
      </c>
      <c r="L163" s="61">
        <v>0</v>
      </c>
      <c r="M163" s="112">
        <v>0</v>
      </c>
      <c r="N163" s="61">
        <v>0</v>
      </c>
      <c r="O163" s="112">
        <v>0</v>
      </c>
      <c r="P163" s="61">
        <v>0</v>
      </c>
      <c r="Q163" s="112">
        <v>0</v>
      </c>
      <c r="R163" s="61">
        <f t="shared" si="5"/>
        <v>0</v>
      </c>
      <c r="S163" s="112">
        <f t="shared" si="5"/>
        <v>0</v>
      </c>
    </row>
    <row r="164" spans="1:19" x14ac:dyDescent="0.25">
      <c r="A164" s="371"/>
      <c r="B164" s="267"/>
      <c r="C164" s="374"/>
      <c r="D164" s="267"/>
      <c r="E164" s="374"/>
      <c r="F164" s="276"/>
      <c r="G164" s="111" t="s">
        <v>65</v>
      </c>
      <c r="H164" s="61">
        <v>0</v>
      </c>
      <c r="I164" s="112">
        <v>0</v>
      </c>
      <c r="J164" s="61">
        <v>0</v>
      </c>
      <c r="K164" s="112">
        <v>0</v>
      </c>
      <c r="L164" s="61">
        <v>0</v>
      </c>
      <c r="M164" s="112">
        <v>0</v>
      </c>
      <c r="N164" s="61">
        <v>0</v>
      </c>
      <c r="O164" s="112">
        <v>0</v>
      </c>
      <c r="P164" s="61">
        <v>0</v>
      </c>
      <c r="Q164" s="112">
        <v>0</v>
      </c>
      <c r="R164" s="61">
        <f t="shared" si="5"/>
        <v>0</v>
      </c>
      <c r="S164" s="112">
        <f t="shared" si="5"/>
        <v>0</v>
      </c>
    </row>
    <row r="165" spans="1:19" x14ac:dyDescent="0.25">
      <c r="A165" s="371"/>
      <c r="B165" s="267"/>
      <c r="C165" s="374"/>
      <c r="D165" s="267"/>
      <c r="E165" s="374"/>
      <c r="F165" s="276"/>
      <c r="G165" s="111" t="s">
        <v>64</v>
      </c>
      <c r="H165" s="61">
        <v>0</v>
      </c>
      <c r="I165" s="112">
        <v>0</v>
      </c>
      <c r="J165" s="61">
        <v>0</v>
      </c>
      <c r="K165" s="112">
        <v>0</v>
      </c>
      <c r="L165" s="61">
        <v>0</v>
      </c>
      <c r="M165" s="112">
        <v>0</v>
      </c>
      <c r="N165" s="61">
        <v>0</v>
      </c>
      <c r="O165" s="112">
        <v>0</v>
      </c>
      <c r="P165" s="61">
        <v>0</v>
      </c>
      <c r="Q165" s="112">
        <v>0</v>
      </c>
      <c r="R165" s="61">
        <f t="shared" si="5"/>
        <v>0</v>
      </c>
      <c r="S165" s="112">
        <f t="shared" si="5"/>
        <v>0</v>
      </c>
    </row>
    <row r="166" spans="1:19" x14ac:dyDescent="0.25">
      <c r="A166" s="371"/>
      <c r="B166" s="267"/>
      <c r="C166" s="374"/>
      <c r="D166" s="267"/>
      <c r="E166" s="374"/>
      <c r="F166" s="276"/>
      <c r="G166" s="111" t="s">
        <v>63</v>
      </c>
      <c r="H166" s="61">
        <v>0</v>
      </c>
      <c r="I166" s="112">
        <v>0</v>
      </c>
      <c r="J166" s="61">
        <v>0</v>
      </c>
      <c r="K166" s="112">
        <v>0</v>
      </c>
      <c r="L166" s="61">
        <v>0</v>
      </c>
      <c r="M166" s="112">
        <v>0</v>
      </c>
      <c r="N166" s="61">
        <v>0</v>
      </c>
      <c r="O166" s="112">
        <v>0</v>
      </c>
      <c r="P166" s="61">
        <v>0</v>
      </c>
      <c r="Q166" s="112">
        <v>0</v>
      </c>
      <c r="R166" s="61">
        <f t="shared" si="5"/>
        <v>0</v>
      </c>
      <c r="S166" s="112">
        <f t="shared" si="5"/>
        <v>0</v>
      </c>
    </row>
    <row r="167" spans="1:19" x14ac:dyDescent="0.25">
      <c r="A167" s="371"/>
      <c r="B167" s="267"/>
      <c r="C167" s="374"/>
      <c r="D167" s="267"/>
      <c r="E167" s="374"/>
      <c r="F167" s="276"/>
      <c r="G167" s="111" t="s">
        <v>62</v>
      </c>
      <c r="H167" s="61">
        <v>0</v>
      </c>
      <c r="I167" s="112">
        <v>0</v>
      </c>
      <c r="J167" s="61">
        <v>0</v>
      </c>
      <c r="K167" s="112">
        <v>0</v>
      </c>
      <c r="L167" s="61">
        <v>0</v>
      </c>
      <c r="M167" s="112">
        <v>0</v>
      </c>
      <c r="N167" s="61">
        <v>0</v>
      </c>
      <c r="O167" s="112">
        <v>0</v>
      </c>
      <c r="P167" s="61">
        <v>0</v>
      </c>
      <c r="Q167" s="112">
        <v>0</v>
      </c>
      <c r="R167" s="61">
        <f t="shared" si="5"/>
        <v>0</v>
      </c>
      <c r="S167" s="112">
        <f t="shared" si="5"/>
        <v>0</v>
      </c>
    </row>
    <row r="168" spans="1:19" x14ac:dyDescent="0.25">
      <c r="A168" s="371"/>
      <c r="B168" s="267"/>
      <c r="C168" s="374"/>
      <c r="D168" s="267"/>
      <c r="E168" s="374"/>
      <c r="F168" s="276"/>
      <c r="G168" s="111" t="s">
        <v>61</v>
      </c>
      <c r="H168" s="61">
        <v>0</v>
      </c>
      <c r="I168" s="112">
        <v>0</v>
      </c>
      <c r="J168" s="61">
        <v>0</v>
      </c>
      <c r="K168" s="112">
        <v>0</v>
      </c>
      <c r="L168" s="61">
        <v>0</v>
      </c>
      <c r="M168" s="112">
        <v>0</v>
      </c>
      <c r="N168" s="61">
        <v>0</v>
      </c>
      <c r="O168" s="112">
        <v>0</v>
      </c>
      <c r="P168" s="61">
        <v>0</v>
      </c>
      <c r="Q168" s="112">
        <v>0</v>
      </c>
      <c r="R168" s="61">
        <f t="shared" si="5"/>
        <v>0</v>
      </c>
      <c r="S168" s="112">
        <f t="shared" si="5"/>
        <v>0</v>
      </c>
    </row>
    <row r="169" spans="1:19" x14ac:dyDescent="0.25">
      <c r="A169" s="371"/>
      <c r="B169" s="267"/>
      <c r="C169" s="374"/>
      <c r="D169" s="267"/>
      <c r="E169" s="374"/>
      <c r="F169" s="276"/>
      <c r="G169" s="111" t="s">
        <v>60</v>
      </c>
      <c r="H169" s="61">
        <v>0</v>
      </c>
      <c r="I169" s="112">
        <v>0</v>
      </c>
      <c r="J169" s="61">
        <v>0</v>
      </c>
      <c r="K169" s="112">
        <v>0</v>
      </c>
      <c r="L169" s="61">
        <v>0</v>
      </c>
      <c r="M169" s="112">
        <v>0</v>
      </c>
      <c r="N169" s="61">
        <v>0</v>
      </c>
      <c r="O169" s="112">
        <v>0</v>
      </c>
      <c r="P169" s="61">
        <v>0</v>
      </c>
      <c r="Q169" s="112">
        <v>0</v>
      </c>
      <c r="R169" s="61">
        <f t="shared" si="5"/>
        <v>0</v>
      </c>
      <c r="S169" s="112">
        <f t="shared" si="5"/>
        <v>0</v>
      </c>
    </row>
    <row r="170" spans="1:19" x14ac:dyDescent="0.25">
      <c r="A170" s="371"/>
      <c r="B170" s="267"/>
      <c r="C170" s="374"/>
      <c r="D170" s="267"/>
      <c r="E170" s="374"/>
      <c r="F170" s="276"/>
      <c r="G170" s="111" t="s">
        <v>59</v>
      </c>
      <c r="H170" s="61">
        <v>0</v>
      </c>
      <c r="I170" s="112">
        <v>0</v>
      </c>
      <c r="J170" s="61">
        <v>0</v>
      </c>
      <c r="K170" s="112">
        <v>0</v>
      </c>
      <c r="L170" s="61">
        <v>0</v>
      </c>
      <c r="M170" s="112">
        <v>0</v>
      </c>
      <c r="N170" s="61">
        <v>0</v>
      </c>
      <c r="O170" s="112">
        <v>0</v>
      </c>
      <c r="P170" s="61">
        <v>0</v>
      </c>
      <c r="Q170" s="112">
        <v>0</v>
      </c>
      <c r="R170" s="61">
        <f t="shared" si="5"/>
        <v>0</v>
      </c>
      <c r="S170" s="112">
        <f t="shared" si="5"/>
        <v>0</v>
      </c>
    </row>
    <row r="171" spans="1:19" x14ac:dyDescent="0.25">
      <c r="A171" s="371"/>
      <c r="B171" s="267"/>
      <c r="C171" s="374"/>
      <c r="D171" s="267"/>
      <c r="E171" s="374"/>
      <c r="F171" s="276"/>
      <c r="G171" s="111" t="s">
        <v>58</v>
      </c>
      <c r="H171" s="61">
        <v>0</v>
      </c>
      <c r="I171" s="112">
        <v>0</v>
      </c>
      <c r="J171" s="61">
        <v>0</v>
      </c>
      <c r="K171" s="112">
        <v>0</v>
      </c>
      <c r="L171" s="61">
        <v>0</v>
      </c>
      <c r="M171" s="112">
        <v>0</v>
      </c>
      <c r="N171" s="61">
        <v>0</v>
      </c>
      <c r="O171" s="112">
        <v>0</v>
      </c>
      <c r="P171" s="61">
        <v>0</v>
      </c>
      <c r="Q171" s="112">
        <v>0</v>
      </c>
      <c r="R171" s="61">
        <f t="shared" si="5"/>
        <v>0</v>
      </c>
      <c r="S171" s="112">
        <f t="shared" si="5"/>
        <v>0</v>
      </c>
    </row>
    <row r="172" spans="1:19" x14ac:dyDescent="0.25">
      <c r="A172" s="371"/>
      <c r="B172" s="267"/>
      <c r="C172" s="374"/>
      <c r="D172" s="267"/>
      <c r="E172" s="374"/>
      <c r="F172" s="276"/>
      <c r="G172" s="111" t="s">
        <v>505</v>
      </c>
      <c r="H172" s="61">
        <v>0</v>
      </c>
      <c r="I172" s="112">
        <v>0</v>
      </c>
      <c r="J172" s="61">
        <v>0</v>
      </c>
      <c r="K172" s="112">
        <v>0</v>
      </c>
      <c r="L172" s="61">
        <v>0</v>
      </c>
      <c r="M172" s="112">
        <v>0</v>
      </c>
      <c r="N172" s="61">
        <v>0</v>
      </c>
      <c r="O172" s="112">
        <v>0</v>
      </c>
      <c r="P172" s="61">
        <v>0</v>
      </c>
      <c r="Q172" s="112">
        <v>0</v>
      </c>
      <c r="R172" s="61">
        <f t="shared" si="5"/>
        <v>0</v>
      </c>
      <c r="S172" s="112">
        <f t="shared" si="5"/>
        <v>0</v>
      </c>
    </row>
    <row r="173" spans="1:19" x14ac:dyDescent="0.25">
      <c r="A173" s="371"/>
      <c r="B173" s="267"/>
      <c r="C173" s="374"/>
      <c r="D173" s="267"/>
      <c r="E173" s="374"/>
      <c r="F173" s="276"/>
      <c r="G173" s="111" t="s">
        <v>57</v>
      </c>
      <c r="H173" s="61">
        <v>0</v>
      </c>
      <c r="I173" s="112">
        <v>0</v>
      </c>
      <c r="J173" s="61">
        <v>0</v>
      </c>
      <c r="K173" s="112">
        <v>0</v>
      </c>
      <c r="L173" s="61">
        <v>0</v>
      </c>
      <c r="M173" s="112">
        <v>0</v>
      </c>
      <c r="N173" s="61">
        <v>0</v>
      </c>
      <c r="O173" s="112">
        <v>0</v>
      </c>
      <c r="P173" s="61">
        <v>0</v>
      </c>
      <c r="Q173" s="112">
        <v>0</v>
      </c>
      <c r="R173" s="61">
        <f t="shared" si="5"/>
        <v>0</v>
      </c>
      <c r="S173" s="112">
        <f t="shared" si="5"/>
        <v>0</v>
      </c>
    </row>
    <row r="174" spans="1:19" ht="15.75" thickBot="1" x14ac:dyDescent="0.3">
      <c r="A174" s="371"/>
      <c r="B174" s="267"/>
      <c r="C174" s="374"/>
      <c r="D174" s="267"/>
      <c r="E174" s="374"/>
      <c r="F174" s="276"/>
      <c r="G174" s="111" t="s">
        <v>56</v>
      </c>
      <c r="H174" s="61">
        <v>0</v>
      </c>
      <c r="I174" s="112">
        <v>0</v>
      </c>
      <c r="J174" s="61">
        <v>0</v>
      </c>
      <c r="K174" s="112">
        <v>0</v>
      </c>
      <c r="L174" s="61">
        <v>0</v>
      </c>
      <c r="M174" s="112">
        <v>0</v>
      </c>
      <c r="N174" s="61">
        <v>0</v>
      </c>
      <c r="O174" s="112">
        <v>0</v>
      </c>
      <c r="P174" s="61">
        <v>0</v>
      </c>
      <c r="Q174" s="112">
        <v>0</v>
      </c>
      <c r="R174" s="61">
        <f t="shared" si="5"/>
        <v>0</v>
      </c>
      <c r="S174" s="112">
        <f t="shared" si="5"/>
        <v>0</v>
      </c>
    </row>
    <row r="175" spans="1:19" ht="15.75" thickTop="1" x14ac:dyDescent="0.25">
      <c r="A175" s="371"/>
      <c r="B175" s="267"/>
      <c r="C175" s="374"/>
      <c r="D175" s="267"/>
      <c r="E175" s="381"/>
      <c r="F175" s="276"/>
      <c r="G175" s="79" t="s">
        <v>55</v>
      </c>
      <c r="H175" s="113">
        <v>6</v>
      </c>
      <c r="I175" s="114">
        <v>47.07</v>
      </c>
      <c r="J175" s="113">
        <v>1</v>
      </c>
      <c r="K175" s="114">
        <v>0.68</v>
      </c>
      <c r="L175" s="113">
        <v>0</v>
      </c>
      <c r="M175" s="114">
        <v>0</v>
      </c>
      <c r="N175" s="113">
        <v>4</v>
      </c>
      <c r="O175" s="114">
        <v>27.24</v>
      </c>
      <c r="P175" s="113">
        <v>1</v>
      </c>
      <c r="Q175" s="114">
        <v>64.08</v>
      </c>
      <c r="R175" s="113">
        <f t="shared" si="5"/>
        <v>12</v>
      </c>
      <c r="S175" s="114">
        <f>SUM(S161:S174)</f>
        <v>139.07</v>
      </c>
    </row>
    <row r="176" spans="1:19" ht="15" customHeight="1" x14ac:dyDescent="0.25">
      <c r="A176" s="371"/>
      <c r="B176" s="267"/>
      <c r="C176" s="374"/>
      <c r="D176" s="267"/>
      <c r="E176" s="379" t="s">
        <v>52</v>
      </c>
      <c r="F176" s="276"/>
      <c r="G176" s="111" t="s">
        <v>51</v>
      </c>
      <c r="H176" s="61">
        <v>0</v>
      </c>
      <c r="I176" s="112">
        <v>0</v>
      </c>
      <c r="J176" s="61">
        <v>0</v>
      </c>
      <c r="K176" s="112">
        <v>0</v>
      </c>
      <c r="L176" s="61">
        <v>0</v>
      </c>
      <c r="M176" s="112">
        <v>0</v>
      </c>
      <c r="N176" s="61">
        <v>0</v>
      </c>
      <c r="O176" s="112">
        <v>0</v>
      </c>
      <c r="P176" s="61">
        <v>0</v>
      </c>
      <c r="Q176" s="112">
        <v>0</v>
      </c>
      <c r="R176" s="61">
        <f t="shared" si="5"/>
        <v>0</v>
      </c>
      <c r="S176" s="112">
        <f>+I176+K176+M176+O176+Q176</f>
        <v>0</v>
      </c>
    </row>
    <row r="177" spans="1:19" x14ac:dyDescent="0.25">
      <c r="A177" s="371"/>
      <c r="B177" s="267"/>
      <c r="C177" s="374"/>
      <c r="D177" s="267"/>
      <c r="E177" s="374"/>
      <c r="F177" s="276"/>
      <c r="G177" s="111" t="s">
        <v>50</v>
      </c>
      <c r="H177" s="61">
        <v>13</v>
      </c>
      <c r="I177" s="112">
        <v>35.909999999999997</v>
      </c>
      <c r="J177" s="61">
        <v>0</v>
      </c>
      <c r="K177" s="112">
        <v>0</v>
      </c>
      <c r="L177" s="61">
        <v>0</v>
      </c>
      <c r="M177" s="112">
        <v>0</v>
      </c>
      <c r="N177" s="61">
        <v>0</v>
      </c>
      <c r="O177" s="112">
        <v>0</v>
      </c>
      <c r="P177" s="61">
        <v>0</v>
      </c>
      <c r="Q177" s="112">
        <v>0</v>
      </c>
      <c r="R177" s="61">
        <f t="shared" si="5"/>
        <v>13</v>
      </c>
      <c r="S177" s="112">
        <f>+I177+K177+M177+O177+Q177</f>
        <v>35.909999999999997</v>
      </c>
    </row>
    <row r="178" spans="1:19" ht="15.75" thickBot="1" x14ac:dyDescent="0.3">
      <c r="A178" s="371"/>
      <c r="B178" s="267"/>
      <c r="C178" s="374"/>
      <c r="D178" s="267"/>
      <c r="E178" s="374"/>
      <c r="F178" s="276"/>
      <c r="G178" s="111" t="s">
        <v>49</v>
      </c>
      <c r="H178" s="61">
        <v>0</v>
      </c>
      <c r="I178" s="112">
        <v>0</v>
      </c>
      <c r="J178" s="61">
        <v>0</v>
      </c>
      <c r="K178" s="112">
        <v>0</v>
      </c>
      <c r="L178" s="61">
        <v>0</v>
      </c>
      <c r="M178" s="112">
        <v>0</v>
      </c>
      <c r="N178" s="61">
        <v>0</v>
      </c>
      <c r="O178" s="112">
        <v>0</v>
      </c>
      <c r="P178" s="61">
        <v>0</v>
      </c>
      <c r="Q178" s="112">
        <v>0</v>
      </c>
      <c r="R178" s="61">
        <f t="shared" si="5"/>
        <v>0</v>
      </c>
      <c r="S178" s="112">
        <f>+I178+K178+M178+O178+Q178</f>
        <v>0</v>
      </c>
    </row>
    <row r="179" spans="1:19" ht="16.5" thickTop="1" thickBot="1" x14ac:dyDescent="0.3">
      <c r="A179" s="371"/>
      <c r="B179" s="267"/>
      <c r="C179" s="374"/>
      <c r="D179" s="267"/>
      <c r="E179" s="376"/>
      <c r="F179" s="276"/>
      <c r="G179" s="79" t="s">
        <v>48</v>
      </c>
      <c r="H179" s="115">
        <v>13</v>
      </c>
      <c r="I179" s="114">
        <v>35.909999999999997</v>
      </c>
      <c r="J179" s="115">
        <v>0</v>
      </c>
      <c r="K179" s="114">
        <v>0</v>
      </c>
      <c r="L179" s="115">
        <v>0</v>
      </c>
      <c r="M179" s="114">
        <v>0</v>
      </c>
      <c r="N179" s="115">
        <v>0</v>
      </c>
      <c r="O179" s="114">
        <v>0</v>
      </c>
      <c r="P179" s="115">
        <v>0</v>
      </c>
      <c r="Q179" s="114">
        <v>0</v>
      </c>
      <c r="R179" s="115">
        <f t="shared" si="5"/>
        <v>13</v>
      </c>
      <c r="S179" s="114">
        <f>SUM(S176:S178)</f>
        <v>35.909999999999997</v>
      </c>
    </row>
    <row r="180" spans="1:19" ht="15" customHeight="1" thickTop="1" thickBot="1" x14ac:dyDescent="0.3">
      <c r="A180" s="371"/>
      <c r="B180" s="267"/>
      <c r="C180" s="375"/>
      <c r="D180" s="267"/>
      <c r="E180" s="377" t="s">
        <v>47</v>
      </c>
      <c r="F180" s="377"/>
      <c r="G180" s="377"/>
      <c r="H180" s="115">
        <v>19</v>
      </c>
      <c r="I180" s="114">
        <v>82.98</v>
      </c>
      <c r="J180" s="115">
        <v>1</v>
      </c>
      <c r="K180" s="114">
        <v>0.68</v>
      </c>
      <c r="L180" s="115">
        <v>0</v>
      </c>
      <c r="M180" s="114">
        <v>0</v>
      </c>
      <c r="N180" s="115">
        <v>4</v>
      </c>
      <c r="O180" s="114">
        <v>27.24</v>
      </c>
      <c r="P180" s="115">
        <v>1</v>
      </c>
      <c r="Q180" s="114">
        <v>64.08</v>
      </c>
      <c r="R180" s="115">
        <f t="shared" si="5"/>
        <v>25</v>
      </c>
      <c r="S180" s="114">
        <f>+S179+S175</f>
        <v>174.98</v>
      </c>
    </row>
    <row r="181" spans="1:19" ht="15" customHeight="1" thickTop="1" thickBot="1" x14ac:dyDescent="0.3">
      <c r="A181" s="372"/>
      <c r="B181" s="267"/>
      <c r="C181" s="378" t="s">
        <v>46</v>
      </c>
      <c r="D181" s="378"/>
      <c r="E181" s="378"/>
      <c r="F181" s="378"/>
      <c r="G181" s="378"/>
      <c r="H181" s="116">
        <v>19</v>
      </c>
      <c r="I181" s="117">
        <v>82.98</v>
      </c>
      <c r="J181" s="116">
        <v>1</v>
      </c>
      <c r="K181" s="117">
        <v>0.68</v>
      </c>
      <c r="L181" s="116">
        <v>0</v>
      </c>
      <c r="M181" s="117">
        <v>0</v>
      </c>
      <c r="N181" s="116">
        <v>4</v>
      </c>
      <c r="O181" s="117">
        <v>27.24</v>
      </c>
      <c r="P181" s="116">
        <v>1</v>
      </c>
      <c r="Q181" s="117">
        <v>64.08</v>
      </c>
      <c r="R181" s="116">
        <f t="shared" si="5"/>
        <v>25</v>
      </c>
      <c r="S181" s="117">
        <f>+S180</f>
        <v>174.98</v>
      </c>
    </row>
    <row r="182" spans="1:19" ht="15" customHeight="1" thickTop="1" x14ac:dyDescent="0.25">
      <c r="A182" s="370" t="s">
        <v>45</v>
      </c>
      <c r="B182" s="267"/>
      <c r="C182" s="373" t="s">
        <v>45</v>
      </c>
      <c r="D182" s="267"/>
      <c r="E182" s="373" t="s">
        <v>45</v>
      </c>
      <c r="F182" s="276"/>
      <c r="G182" s="111" t="s">
        <v>44</v>
      </c>
      <c r="H182" s="61">
        <v>2416</v>
      </c>
      <c r="I182" s="112">
        <v>605.30999999999995</v>
      </c>
      <c r="J182" s="61">
        <v>774</v>
      </c>
      <c r="K182" s="112">
        <v>195.32</v>
      </c>
      <c r="L182" s="61">
        <v>834</v>
      </c>
      <c r="M182" s="112">
        <v>290.32</v>
      </c>
      <c r="N182" s="61">
        <v>816</v>
      </c>
      <c r="O182" s="112">
        <v>1043.78</v>
      </c>
      <c r="P182" s="61">
        <v>155</v>
      </c>
      <c r="Q182" s="112">
        <v>26.33</v>
      </c>
      <c r="R182" s="61">
        <f t="shared" si="5"/>
        <v>4995</v>
      </c>
      <c r="S182" s="112">
        <f t="shared" si="5"/>
        <v>2161.0599999999995</v>
      </c>
    </row>
    <row r="183" spans="1:19" x14ac:dyDescent="0.25">
      <c r="A183" s="371"/>
      <c r="B183" s="267"/>
      <c r="C183" s="374"/>
      <c r="D183" s="267"/>
      <c r="E183" s="374"/>
      <c r="F183" s="276"/>
      <c r="G183" s="111" t="s">
        <v>43</v>
      </c>
      <c r="H183" s="61">
        <v>0</v>
      </c>
      <c r="I183" s="112">
        <v>0</v>
      </c>
      <c r="J183" s="61">
        <v>91</v>
      </c>
      <c r="K183" s="112">
        <v>55.19</v>
      </c>
      <c r="L183" s="61">
        <v>176</v>
      </c>
      <c r="M183" s="112">
        <v>492.43</v>
      </c>
      <c r="N183" s="61">
        <v>177</v>
      </c>
      <c r="O183" s="112">
        <v>326.39999999999998</v>
      </c>
      <c r="P183" s="61">
        <v>1</v>
      </c>
      <c r="Q183" s="112">
        <v>4.1100000000000003</v>
      </c>
      <c r="R183" s="61">
        <f t="shared" si="5"/>
        <v>445</v>
      </c>
      <c r="S183" s="112">
        <f t="shared" si="5"/>
        <v>878.13</v>
      </c>
    </row>
    <row r="184" spans="1:19" x14ac:dyDescent="0.25">
      <c r="A184" s="371"/>
      <c r="B184" s="267"/>
      <c r="C184" s="374"/>
      <c r="D184" s="267"/>
      <c r="E184" s="374"/>
      <c r="F184" s="276"/>
      <c r="G184" s="111" t="s">
        <v>42</v>
      </c>
      <c r="H184" s="61">
        <v>2</v>
      </c>
      <c r="I184" s="112">
        <v>0.11</v>
      </c>
      <c r="J184" s="61">
        <v>14</v>
      </c>
      <c r="K184" s="112">
        <v>1.22</v>
      </c>
      <c r="L184" s="61">
        <v>0</v>
      </c>
      <c r="M184" s="112">
        <v>0</v>
      </c>
      <c r="N184" s="61">
        <v>21</v>
      </c>
      <c r="O184" s="112">
        <v>1.98</v>
      </c>
      <c r="P184" s="61">
        <v>3</v>
      </c>
      <c r="Q184" s="112">
        <v>1.0900000000000001</v>
      </c>
      <c r="R184" s="61">
        <f t="shared" si="5"/>
        <v>40</v>
      </c>
      <c r="S184" s="112">
        <f t="shared" si="5"/>
        <v>4.4000000000000004</v>
      </c>
    </row>
    <row r="185" spans="1:19" x14ac:dyDescent="0.25">
      <c r="A185" s="371"/>
      <c r="B185" s="267"/>
      <c r="C185" s="374"/>
      <c r="D185" s="267"/>
      <c r="E185" s="374"/>
      <c r="F185" s="276"/>
      <c r="G185" s="111" t="s">
        <v>41</v>
      </c>
      <c r="H185" s="61">
        <v>1</v>
      </c>
      <c r="I185" s="112">
        <v>0.01</v>
      </c>
      <c r="J185" s="61">
        <v>0</v>
      </c>
      <c r="K185" s="112">
        <v>0</v>
      </c>
      <c r="L185" s="61">
        <v>0</v>
      </c>
      <c r="M185" s="112">
        <v>0</v>
      </c>
      <c r="N185" s="61">
        <v>1</v>
      </c>
      <c r="O185" s="112">
        <v>0.28000000000000003</v>
      </c>
      <c r="P185" s="61">
        <v>0</v>
      </c>
      <c r="Q185" s="112">
        <v>0</v>
      </c>
      <c r="R185" s="61">
        <f t="shared" si="5"/>
        <v>2</v>
      </c>
      <c r="S185" s="112">
        <f t="shared" si="5"/>
        <v>0.29000000000000004</v>
      </c>
    </row>
    <row r="186" spans="1:19" x14ac:dyDescent="0.25">
      <c r="A186" s="371"/>
      <c r="B186" s="267"/>
      <c r="C186" s="374"/>
      <c r="D186" s="267"/>
      <c r="E186" s="374"/>
      <c r="F186" s="276"/>
      <c r="G186" s="111" t="s">
        <v>40</v>
      </c>
      <c r="H186" s="61">
        <v>47</v>
      </c>
      <c r="I186" s="112">
        <v>6.25</v>
      </c>
      <c r="J186" s="61">
        <v>74</v>
      </c>
      <c r="K186" s="112">
        <v>48.72</v>
      </c>
      <c r="L186" s="61">
        <v>3</v>
      </c>
      <c r="M186" s="112">
        <v>2.58</v>
      </c>
      <c r="N186" s="61">
        <v>221</v>
      </c>
      <c r="O186" s="112">
        <v>170.93</v>
      </c>
      <c r="P186" s="61">
        <v>5</v>
      </c>
      <c r="Q186" s="112">
        <v>0.65</v>
      </c>
      <c r="R186" s="61">
        <f t="shared" si="5"/>
        <v>350</v>
      </c>
      <c r="S186" s="112">
        <f t="shared" si="5"/>
        <v>229.13000000000002</v>
      </c>
    </row>
    <row r="187" spans="1:19" ht="15.75" thickBot="1" x14ac:dyDescent="0.3">
      <c r="A187" s="371"/>
      <c r="B187" s="267"/>
      <c r="C187" s="374"/>
      <c r="D187" s="267"/>
      <c r="E187" s="374"/>
      <c r="F187" s="276"/>
      <c r="G187" s="111" t="s">
        <v>39</v>
      </c>
      <c r="H187" s="61">
        <v>10</v>
      </c>
      <c r="I187" s="112">
        <v>0.62</v>
      </c>
      <c r="J187" s="61">
        <v>53</v>
      </c>
      <c r="K187" s="112">
        <v>9.27</v>
      </c>
      <c r="L187" s="61">
        <v>5</v>
      </c>
      <c r="M187" s="112">
        <v>1.32</v>
      </c>
      <c r="N187" s="61">
        <v>610</v>
      </c>
      <c r="O187" s="112">
        <v>377.67</v>
      </c>
      <c r="P187" s="61">
        <v>10</v>
      </c>
      <c r="Q187" s="112">
        <v>4.24</v>
      </c>
      <c r="R187" s="61">
        <f t="shared" si="5"/>
        <v>688</v>
      </c>
      <c r="S187" s="112">
        <f t="shared" si="5"/>
        <v>393.12</v>
      </c>
    </row>
    <row r="188" spans="1:19" ht="16.5" thickTop="1" thickBot="1" x14ac:dyDescent="0.3">
      <c r="A188" s="371"/>
      <c r="B188" s="267"/>
      <c r="C188" s="374"/>
      <c r="D188" s="267"/>
      <c r="E188" s="376"/>
      <c r="F188" s="276"/>
      <c r="G188" s="79" t="s">
        <v>38</v>
      </c>
      <c r="H188" s="115">
        <v>2472</v>
      </c>
      <c r="I188" s="114">
        <v>612.29999999999995</v>
      </c>
      <c r="J188" s="115">
        <v>982</v>
      </c>
      <c r="K188" s="114">
        <v>309.72000000000003</v>
      </c>
      <c r="L188" s="115">
        <v>1012</v>
      </c>
      <c r="M188" s="114">
        <v>786.65</v>
      </c>
      <c r="N188" s="115">
        <v>1733</v>
      </c>
      <c r="O188" s="114">
        <v>1921.04</v>
      </c>
      <c r="P188" s="115">
        <v>170</v>
      </c>
      <c r="Q188" s="114">
        <v>36.42</v>
      </c>
      <c r="R188" s="115">
        <f t="shared" ref="R188:R195" si="6">+H188+J188+L188+N188+P188</f>
        <v>6369</v>
      </c>
      <c r="S188" s="114">
        <f>SUM(S182:S187)</f>
        <v>3666.1299999999997</v>
      </c>
    </row>
    <row r="189" spans="1:19" ht="15" customHeight="1" thickTop="1" thickBot="1" x14ac:dyDescent="0.3">
      <c r="A189" s="371"/>
      <c r="B189" s="267"/>
      <c r="C189" s="375"/>
      <c r="D189" s="267"/>
      <c r="E189" s="377" t="s">
        <v>38</v>
      </c>
      <c r="F189" s="377"/>
      <c r="G189" s="377"/>
      <c r="H189" s="115">
        <v>2472</v>
      </c>
      <c r="I189" s="114">
        <v>612.29999999999995</v>
      </c>
      <c r="J189" s="115">
        <v>982</v>
      </c>
      <c r="K189" s="114">
        <v>309.72000000000003</v>
      </c>
      <c r="L189" s="115">
        <v>1012</v>
      </c>
      <c r="M189" s="114">
        <v>786.65</v>
      </c>
      <c r="N189" s="115">
        <v>1733</v>
      </c>
      <c r="O189" s="114">
        <v>1921.04</v>
      </c>
      <c r="P189" s="115">
        <v>170</v>
      </c>
      <c r="Q189" s="114">
        <v>36.42</v>
      </c>
      <c r="R189" s="115">
        <f t="shared" si="6"/>
        <v>6369</v>
      </c>
      <c r="S189" s="114">
        <f>+S188</f>
        <v>3666.1299999999997</v>
      </c>
    </row>
    <row r="190" spans="1:19" ht="15" customHeight="1" thickTop="1" thickBot="1" x14ac:dyDescent="0.3">
      <c r="A190" s="372"/>
      <c r="B190" s="267"/>
      <c r="C190" s="378" t="s">
        <v>38</v>
      </c>
      <c r="D190" s="378"/>
      <c r="E190" s="378"/>
      <c r="F190" s="378"/>
      <c r="G190" s="378"/>
      <c r="H190" s="116">
        <v>2472</v>
      </c>
      <c r="I190" s="117">
        <v>612.29999999999995</v>
      </c>
      <c r="J190" s="116">
        <v>982</v>
      </c>
      <c r="K190" s="117">
        <v>309.72000000000003</v>
      </c>
      <c r="L190" s="116">
        <v>1012</v>
      </c>
      <c r="M190" s="117">
        <v>786.65</v>
      </c>
      <c r="N190" s="116">
        <v>1733</v>
      </c>
      <c r="O190" s="117">
        <v>1921.04</v>
      </c>
      <c r="P190" s="116">
        <v>170</v>
      </c>
      <c r="Q190" s="117">
        <v>36.42</v>
      </c>
      <c r="R190" s="116">
        <f t="shared" si="6"/>
        <v>6369</v>
      </c>
      <c r="S190" s="117">
        <f>+S189</f>
        <v>3666.1299999999997</v>
      </c>
    </row>
    <row r="191" spans="1:19" ht="15" customHeight="1" thickTop="1" x14ac:dyDescent="0.25">
      <c r="A191" s="370" t="s">
        <v>37</v>
      </c>
      <c r="B191" s="267"/>
      <c r="C191" s="373" t="s">
        <v>37</v>
      </c>
      <c r="D191" s="267"/>
      <c r="E191" s="373" t="s">
        <v>37</v>
      </c>
      <c r="F191" s="276"/>
      <c r="G191" s="111" t="s">
        <v>36</v>
      </c>
      <c r="H191" s="61">
        <v>0</v>
      </c>
      <c r="I191" s="112">
        <v>0</v>
      </c>
      <c r="J191" s="61">
        <v>0</v>
      </c>
      <c r="K191" s="112">
        <v>0</v>
      </c>
      <c r="L191" s="61">
        <v>0</v>
      </c>
      <c r="M191" s="112">
        <v>0</v>
      </c>
      <c r="N191" s="61">
        <v>0</v>
      </c>
      <c r="O191" s="112">
        <v>0</v>
      </c>
      <c r="P191" s="61">
        <v>0</v>
      </c>
      <c r="Q191" s="112">
        <v>0</v>
      </c>
      <c r="R191" s="61">
        <f t="shared" si="6"/>
        <v>0</v>
      </c>
      <c r="S191" s="112">
        <f>+I191+K191+M191+O191+Q191</f>
        <v>0</v>
      </c>
    </row>
    <row r="192" spans="1:19" ht="15.75" thickBot="1" x14ac:dyDescent="0.3">
      <c r="A192" s="371"/>
      <c r="B192" s="267"/>
      <c r="C192" s="374"/>
      <c r="D192" s="267"/>
      <c r="E192" s="374"/>
      <c r="F192" s="276"/>
      <c r="G192" s="111" t="s">
        <v>35</v>
      </c>
      <c r="H192" s="61">
        <v>0</v>
      </c>
      <c r="I192" s="112">
        <v>0</v>
      </c>
      <c r="J192" s="61">
        <v>0</v>
      </c>
      <c r="K192" s="112">
        <v>0</v>
      </c>
      <c r="L192" s="61">
        <v>0</v>
      </c>
      <c r="M192" s="112">
        <v>0</v>
      </c>
      <c r="N192" s="61">
        <v>0</v>
      </c>
      <c r="O192" s="112">
        <v>0</v>
      </c>
      <c r="P192" s="61">
        <v>0</v>
      </c>
      <c r="Q192" s="112">
        <v>0</v>
      </c>
      <c r="R192" s="61">
        <f t="shared" si="6"/>
        <v>0</v>
      </c>
      <c r="S192" s="112">
        <f>+I192+K192+M192+O192+Q192</f>
        <v>0</v>
      </c>
    </row>
    <row r="193" spans="1:19" ht="16.5" thickTop="1" thickBot="1" x14ac:dyDescent="0.3">
      <c r="A193" s="371"/>
      <c r="B193" s="267"/>
      <c r="C193" s="374"/>
      <c r="D193" s="267"/>
      <c r="E193" s="376"/>
      <c r="F193" s="276"/>
      <c r="G193" s="79" t="s">
        <v>34</v>
      </c>
      <c r="H193" s="115">
        <v>0</v>
      </c>
      <c r="I193" s="114">
        <v>0</v>
      </c>
      <c r="J193" s="115">
        <v>0</v>
      </c>
      <c r="K193" s="114">
        <v>0</v>
      </c>
      <c r="L193" s="115">
        <v>0</v>
      </c>
      <c r="M193" s="114">
        <v>0</v>
      </c>
      <c r="N193" s="115">
        <v>0</v>
      </c>
      <c r="O193" s="114">
        <v>0</v>
      </c>
      <c r="P193" s="115">
        <v>0</v>
      </c>
      <c r="Q193" s="114">
        <v>0</v>
      </c>
      <c r="R193" s="115">
        <f t="shared" si="6"/>
        <v>0</v>
      </c>
      <c r="S193" s="114">
        <f>SUM(S191:S192)</f>
        <v>0</v>
      </c>
    </row>
    <row r="194" spans="1:19" ht="15" customHeight="1" thickTop="1" thickBot="1" x14ac:dyDescent="0.3">
      <c r="A194" s="371"/>
      <c r="B194" s="267"/>
      <c r="C194" s="375"/>
      <c r="D194" s="267"/>
      <c r="E194" s="377" t="s">
        <v>34</v>
      </c>
      <c r="F194" s="377"/>
      <c r="G194" s="377"/>
      <c r="H194" s="115">
        <v>0</v>
      </c>
      <c r="I194" s="114">
        <v>0</v>
      </c>
      <c r="J194" s="115">
        <v>0</v>
      </c>
      <c r="K194" s="114">
        <v>0</v>
      </c>
      <c r="L194" s="115">
        <v>0</v>
      </c>
      <c r="M194" s="114">
        <v>0</v>
      </c>
      <c r="N194" s="115">
        <v>0</v>
      </c>
      <c r="O194" s="114">
        <v>0</v>
      </c>
      <c r="P194" s="115">
        <v>0</v>
      </c>
      <c r="Q194" s="114">
        <v>0</v>
      </c>
      <c r="R194" s="115">
        <f t="shared" si="6"/>
        <v>0</v>
      </c>
      <c r="S194" s="114">
        <f>+S193</f>
        <v>0</v>
      </c>
    </row>
    <row r="195" spans="1:19" ht="15" customHeight="1" thickTop="1" thickBot="1" x14ac:dyDescent="0.3">
      <c r="A195" s="384"/>
      <c r="B195" s="267"/>
      <c r="C195" s="385" t="s">
        <v>34</v>
      </c>
      <c r="D195" s="385"/>
      <c r="E195" s="385"/>
      <c r="F195" s="385"/>
      <c r="G195" s="385"/>
      <c r="H195" s="115">
        <v>0</v>
      </c>
      <c r="I195" s="114">
        <v>0</v>
      </c>
      <c r="J195" s="115">
        <v>0</v>
      </c>
      <c r="K195" s="114">
        <v>0</v>
      </c>
      <c r="L195" s="115">
        <v>0</v>
      </c>
      <c r="M195" s="114">
        <v>0</v>
      </c>
      <c r="N195" s="115">
        <v>0</v>
      </c>
      <c r="O195" s="114">
        <v>0</v>
      </c>
      <c r="P195" s="115">
        <v>0</v>
      </c>
      <c r="Q195" s="114">
        <v>0</v>
      </c>
      <c r="R195" s="115">
        <f t="shared" si="6"/>
        <v>0</v>
      </c>
      <c r="S195" s="114">
        <f>+S194</f>
        <v>0</v>
      </c>
    </row>
    <row r="196" spans="1:19" ht="15.75" thickTop="1" x14ac:dyDescent="0.25">
      <c r="A196" s="377" t="s">
        <v>33</v>
      </c>
      <c r="B196" s="377"/>
      <c r="C196" s="377"/>
      <c r="D196" s="377"/>
      <c r="E196" s="377"/>
      <c r="F196" s="377"/>
      <c r="G196" s="377"/>
      <c r="H196" s="114"/>
      <c r="I196" s="118">
        <f>+I195+I190+I181+I160</f>
        <v>194056.4</v>
      </c>
      <c r="J196" s="114"/>
      <c r="K196" s="118">
        <f>+K195+K190+K181+K160</f>
        <v>135652.31</v>
      </c>
      <c r="L196" s="114"/>
      <c r="M196" s="118">
        <f>+M195+M190+M181+M160</f>
        <v>102279.17</v>
      </c>
      <c r="N196" s="114"/>
      <c r="O196" s="118">
        <f>+O195+O190+O181+O160</f>
        <v>953494.08000000007</v>
      </c>
      <c r="P196" s="114"/>
      <c r="Q196" s="118">
        <f>+Q195+Q190+Q181+Q160</f>
        <v>14488.44</v>
      </c>
      <c r="R196" s="114"/>
      <c r="S196" s="118">
        <f>+S195+S190+S181+S160</f>
        <v>1399970.4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60"/>
    <mergeCell ref="C131:C159"/>
    <mergeCell ref="E131:E143"/>
    <mergeCell ref="E144:E150"/>
    <mergeCell ref="E151:E152"/>
    <mergeCell ref="E153:E158"/>
    <mergeCell ref="E159:G159"/>
    <mergeCell ref="C160:G160"/>
    <mergeCell ref="A161:A181"/>
    <mergeCell ref="C161:C180"/>
    <mergeCell ref="E161:E175"/>
    <mergeCell ref="E176:E179"/>
    <mergeCell ref="E180:G180"/>
    <mergeCell ref="C181:G181"/>
    <mergeCell ref="A196:G196"/>
    <mergeCell ref="A182:A190"/>
    <mergeCell ref="C182:C189"/>
    <mergeCell ref="E182:E188"/>
    <mergeCell ref="E189:G189"/>
    <mergeCell ref="C190:G190"/>
    <mergeCell ref="A191:A195"/>
    <mergeCell ref="C191:C194"/>
    <mergeCell ref="E191:E193"/>
    <mergeCell ref="E194:G194"/>
    <mergeCell ref="C195:G195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60" max="16383" man="1"/>
    <brk id="181" max="16383" man="1"/>
  </rowBreaks>
  <colBreaks count="1" manualBreakCount="1">
    <brk id="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>
    <pageSetUpPr fitToPage="1"/>
  </sheetPr>
  <dimension ref="A1:S196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294" customWidth="1"/>
    <col min="2" max="2" width="0.5" style="295" customWidth="1"/>
    <col min="3" max="3" width="18.125" style="299" customWidth="1"/>
    <col min="4" max="4" width="0.5" style="296" customWidth="1"/>
    <col min="5" max="5" width="26.875" style="299" customWidth="1"/>
    <col min="6" max="6" width="0.5" style="297" customWidth="1"/>
    <col min="7" max="7" width="55" style="300" bestFit="1" customWidth="1"/>
    <col min="8" max="8" width="15.625" style="301" customWidth="1"/>
    <col min="9" max="9" width="15.625" style="302" customWidth="1"/>
    <col min="10" max="17" width="15.625" style="294" customWidth="1"/>
    <col min="18" max="18" width="15.125" style="294" bestFit="1" customWidth="1"/>
    <col min="19" max="19" width="12.625" style="294" bestFit="1" customWidth="1"/>
    <col min="20" max="16384" width="9" style="294"/>
  </cols>
  <sheetData>
    <row r="1" spans="1:19" x14ac:dyDescent="0.25">
      <c r="A1" s="351" t="s">
        <v>645</v>
      </c>
      <c r="B1" s="351"/>
      <c r="C1" s="351"/>
      <c r="D1" s="351"/>
      <c r="E1" s="351"/>
      <c r="F1" s="351"/>
      <c r="G1" s="351"/>
      <c r="H1" s="351"/>
      <c r="I1" s="351"/>
      <c r="J1" s="107"/>
      <c r="K1" s="107"/>
      <c r="L1" s="107"/>
      <c r="M1" s="107"/>
      <c r="N1" s="107"/>
      <c r="O1" s="107"/>
      <c r="P1" s="107"/>
    </row>
    <row r="2" spans="1:19" x14ac:dyDescent="0.25">
      <c r="A2" s="109" t="s">
        <v>381</v>
      </c>
      <c r="B2" s="268"/>
      <c r="C2" s="109"/>
      <c r="D2" s="268"/>
      <c r="E2" s="109"/>
      <c r="F2" s="274"/>
      <c r="G2" s="109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9" x14ac:dyDescent="0.25">
      <c r="A3" s="388" t="s">
        <v>226</v>
      </c>
      <c r="B3" s="269"/>
      <c r="C3" s="386" t="s">
        <v>225</v>
      </c>
      <c r="D3" s="271"/>
      <c r="E3" s="386" t="s">
        <v>224</v>
      </c>
      <c r="F3" s="275"/>
      <c r="G3" s="388" t="s">
        <v>223</v>
      </c>
      <c r="H3" s="382" t="s">
        <v>635</v>
      </c>
      <c r="I3" s="383"/>
      <c r="J3" s="382" t="s">
        <v>636</v>
      </c>
      <c r="K3" s="383"/>
      <c r="L3" s="382" t="s">
        <v>637</v>
      </c>
      <c r="M3" s="383"/>
      <c r="N3" s="382" t="s">
        <v>638</v>
      </c>
      <c r="O3" s="383"/>
      <c r="P3" s="382" t="s">
        <v>639</v>
      </c>
      <c r="Q3" s="383"/>
      <c r="R3" s="382" t="s">
        <v>380</v>
      </c>
      <c r="S3" s="383"/>
    </row>
    <row r="4" spans="1:19" x14ac:dyDescent="0.25">
      <c r="A4" s="390"/>
      <c r="C4" s="387"/>
      <c r="E4" s="387"/>
      <c r="G4" s="389"/>
      <c r="H4" s="49" t="s">
        <v>222</v>
      </c>
      <c r="I4" s="110" t="s">
        <v>221</v>
      </c>
      <c r="J4" s="49" t="s">
        <v>222</v>
      </c>
      <c r="K4" s="110" t="s">
        <v>221</v>
      </c>
      <c r="L4" s="49" t="s">
        <v>222</v>
      </c>
      <c r="M4" s="110" t="s">
        <v>221</v>
      </c>
      <c r="N4" s="49" t="s">
        <v>222</v>
      </c>
      <c r="O4" s="110" t="s">
        <v>221</v>
      </c>
      <c r="P4" s="49" t="s">
        <v>222</v>
      </c>
      <c r="Q4" s="110" t="s">
        <v>221</v>
      </c>
      <c r="R4" s="49" t="s">
        <v>222</v>
      </c>
      <c r="S4" s="110" t="s">
        <v>221</v>
      </c>
    </row>
    <row r="5" spans="1:19" ht="15" customHeight="1" x14ac:dyDescent="0.25">
      <c r="A5" s="370" t="s">
        <v>99</v>
      </c>
      <c r="C5" s="379" t="s">
        <v>177</v>
      </c>
      <c r="E5" s="379" t="s">
        <v>220</v>
      </c>
      <c r="G5" s="111" t="s">
        <v>219</v>
      </c>
      <c r="H5" s="61">
        <v>35</v>
      </c>
      <c r="I5" s="112">
        <v>40.409999999999997</v>
      </c>
      <c r="J5" s="61">
        <v>9</v>
      </c>
      <c r="K5" s="112">
        <v>8.16</v>
      </c>
      <c r="L5" s="61">
        <v>8</v>
      </c>
      <c r="M5" s="112">
        <v>6.69</v>
      </c>
      <c r="N5" s="61">
        <v>28</v>
      </c>
      <c r="O5" s="112">
        <v>9.7799999999999994</v>
      </c>
      <c r="P5" s="61">
        <v>5</v>
      </c>
      <c r="Q5" s="112">
        <v>11.8</v>
      </c>
      <c r="R5" s="61">
        <f t="shared" ref="R5:S20" si="0">+H5+J5+L5+N5+P5</f>
        <v>85</v>
      </c>
      <c r="S5" s="112">
        <f t="shared" si="0"/>
        <v>76.839999999999989</v>
      </c>
    </row>
    <row r="6" spans="1:19" x14ac:dyDescent="0.25">
      <c r="A6" s="371"/>
      <c r="B6" s="273"/>
      <c r="C6" s="374"/>
      <c r="D6" s="273"/>
      <c r="E6" s="374"/>
      <c r="G6" s="111" t="s">
        <v>218</v>
      </c>
      <c r="H6" s="61">
        <v>4</v>
      </c>
      <c r="I6" s="112">
        <v>3.78</v>
      </c>
      <c r="J6" s="61">
        <v>2</v>
      </c>
      <c r="K6" s="112">
        <v>1.44</v>
      </c>
      <c r="L6" s="61">
        <v>3</v>
      </c>
      <c r="M6" s="112">
        <v>8</v>
      </c>
      <c r="N6" s="61">
        <v>1</v>
      </c>
      <c r="O6" s="112">
        <v>0.42</v>
      </c>
      <c r="P6" s="61">
        <v>0</v>
      </c>
      <c r="Q6" s="112">
        <v>0</v>
      </c>
      <c r="R6" s="61">
        <f t="shared" si="0"/>
        <v>10</v>
      </c>
      <c r="S6" s="112">
        <f t="shared" si="0"/>
        <v>13.639999999999999</v>
      </c>
    </row>
    <row r="7" spans="1:19" x14ac:dyDescent="0.25">
      <c r="A7" s="371"/>
      <c r="B7" s="273"/>
      <c r="C7" s="374"/>
      <c r="D7" s="273"/>
      <c r="E7" s="374"/>
      <c r="G7" s="111" t="s">
        <v>217</v>
      </c>
      <c r="H7" s="61">
        <v>0</v>
      </c>
      <c r="I7" s="112">
        <v>0</v>
      </c>
      <c r="J7" s="61">
        <v>0</v>
      </c>
      <c r="K7" s="112">
        <v>0</v>
      </c>
      <c r="L7" s="61">
        <v>0</v>
      </c>
      <c r="M7" s="112">
        <v>0</v>
      </c>
      <c r="N7" s="61">
        <v>0</v>
      </c>
      <c r="O7" s="112">
        <v>0</v>
      </c>
      <c r="P7" s="61">
        <v>0</v>
      </c>
      <c r="Q7" s="112">
        <v>0</v>
      </c>
      <c r="R7" s="61">
        <f t="shared" si="0"/>
        <v>0</v>
      </c>
      <c r="S7" s="112">
        <f t="shared" si="0"/>
        <v>0</v>
      </c>
    </row>
    <row r="8" spans="1:19" x14ac:dyDescent="0.25">
      <c r="A8" s="371"/>
      <c r="B8" s="273"/>
      <c r="C8" s="374"/>
      <c r="D8" s="273"/>
      <c r="E8" s="374"/>
      <c r="G8" s="111" t="s">
        <v>216</v>
      </c>
      <c r="H8" s="61">
        <v>1</v>
      </c>
      <c r="I8" s="112">
        <v>0.42</v>
      </c>
      <c r="J8" s="61">
        <v>0</v>
      </c>
      <c r="K8" s="112">
        <v>0</v>
      </c>
      <c r="L8" s="61">
        <v>1</v>
      </c>
      <c r="M8" s="112">
        <v>0.04</v>
      </c>
      <c r="N8" s="61">
        <v>3</v>
      </c>
      <c r="O8" s="112">
        <v>10.75</v>
      </c>
      <c r="P8" s="61">
        <v>1</v>
      </c>
      <c r="Q8" s="112">
        <v>0.7</v>
      </c>
      <c r="R8" s="61">
        <f t="shared" si="0"/>
        <v>6</v>
      </c>
      <c r="S8" s="112">
        <f t="shared" si="0"/>
        <v>11.91</v>
      </c>
    </row>
    <row r="9" spans="1:19" ht="15.75" thickBot="1" x14ac:dyDescent="0.3">
      <c r="A9" s="371"/>
      <c r="B9" s="273"/>
      <c r="C9" s="374"/>
      <c r="D9" s="273"/>
      <c r="E9" s="374"/>
      <c r="G9" s="111" t="s">
        <v>215</v>
      </c>
      <c r="H9" s="61">
        <v>2</v>
      </c>
      <c r="I9" s="112">
        <v>3.63</v>
      </c>
      <c r="J9" s="61">
        <v>1</v>
      </c>
      <c r="K9" s="112">
        <v>0.32</v>
      </c>
      <c r="L9" s="61">
        <v>4</v>
      </c>
      <c r="M9" s="112">
        <v>0.89</v>
      </c>
      <c r="N9" s="61">
        <v>5</v>
      </c>
      <c r="O9" s="112">
        <v>20.149999999999999</v>
      </c>
      <c r="P9" s="61">
        <v>0</v>
      </c>
      <c r="Q9" s="112">
        <v>0</v>
      </c>
      <c r="R9" s="61">
        <f t="shared" si="0"/>
        <v>12</v>
      </c>
      <c r="S9" s="112">
        <f t="shared" si="0"/>
        <v>24.99</v>
      </c>
    </row>
    <row r="10" spans="1:19" ht="15.75" thickTop="1" x14ac:dyDescent="0.25">
      <c r="A10" s="371"/>
      <c r="B10" s="273"/>
      <c r="C10" s="374"/>
      <c r="D10" s="273"/>
      <c r="E10" s="381"/>
      <c r="F10" s="276"/>
      <c r="G10" s="79" t="s">
        <v>214</v>
      </c>
      <c r="H10" s="113">
        <v>40</v>
      </c>
      <c r="I10" s="114">
        <v>48.24</v>
      </c>
      <c r="J10" s="113">
        <v>10</v>
      </c>
      <c r="K10" s="114">
        <v>9.92</v>
      </c>
      <c r="L10" s="113">
        <v>12</v>
      </c>
      <c r="M10" s="114">
        <v>15.62</v>
      </c>
      <c r="N10" s="113">
        <v>32</v>
      </c>
      <c r="O10" s="114">
        <v>41.1</v>
      </c>
      <c r="P10" s="113">
        <v>6</v>
      </c>
      <c r="Q10" s="114">
        <v>12.5</v>
      </c>
      <c r="R10" s="113">
        <f t="shared" si="0"/>
        <v>100</v>
      </c>
      <c r="S10" s="114">
        <f>SUM(S5:S9)</f>
        <v>127.37999999999998</v>
      </c>
    </row>
    <row r="11" spans="1:19" ht="15" customHeight="1" x14ac:dyDescent="0.25">
      <c r="A11" s="371"/>
      <c r="B11" s="273"/>
      <c r="C11" s="374"/>
      <c r="D11" s="267"/>
      <c r="E11" s="379" t="s">
        <v>213</v>
      </c>
      <c r="F11" s="276"/>
      <c r="G11" s="111" t="s">
        <v>212</v>
      </c>
      <c r="H11" s="61">
        <v>0</v>
      </c>
      <c r="I11" s="112">
        <v>0</v>
      </c>
      <c r="J11" s="61">
        <v>0</v>
      </c>
      <c r="K11" s="112">
        <v>0</v>
      </c>
      <c r="L11" s="61">
        <v>0</v>
      </c>
      <c r="M11" s="112">
        <v>0</v>
      </c>
      <c r="N11" s="61">
        <v>6</v>
      </c>
      <c r="O11" s="112">
        <v>258.52999999999997</v>
      </c>
      <c r="P11" s="61">
        <v>7</v>
      </c>
      <c r="Q11" s="112">
        <v>74.34</v>
      </c>
      <c r="R11" s="61">
        <f t="shared" si="0"/>
        <v>13</v>
      </c>
      <c r="S11" s="112">
        <f t="shared" si="0"/>
        <v>332.87</v>
      </c>
    </row>
    <row r="12" spans="1:19" x14ac:dyDescent="0.25">
      <c r="A12" s="371"/>
      <c r="B12" s="273"/>
      <c r="C12" s="374"/>
      <c r="D12" s="267"/>
      <c r="E12" s="374"/>
      <c r="F12" s="276"/>
      <c r="G12" s="111" t="s">
        <v>211</v>
      </c>
      <c r="H12" s="61">
        <v>463</v>
      </c>
      <c r="I12" s="112">
        <v>3471.6</v>
      </c>
      <c r="J12" s="61">
        <v>60</v>
      </c>
      <c r="K12" s="112">
        <v>162.49</v>
      </c>
      <c r="L12" s="61">
        <v>1</v>
      </c>
      <c r="M12" s="112">
        <v>3.58</v>
      </c>
      <c r="N12" s="61">
        <v>10</v>
      </c>
      <c r="O12" s="112">
        <v>79.97</v>
      </c>
      <c r="P12" s="61">
        <v>1</v>
      </c>
      <c r="Q12" s="112">
        <v>5.21</v>
      </c>
      <c r="R12" s="61">
        <f t="shared" si="0"/>
        <v>535</v>
      </c>
      <c r="S12" s="112">
        <f t="shared" si="0"/>
        <v>3722.85</v>
      </c>
    </row>
    <row r="13" spans="1:19" x14ac:dyDescent="0.25">
      <c r="A13" s="371"/>
      <c r="B13" s="273"/>
      <c r="C13" s="374"/>
      <c r="D13" s="267"/>
      <c r="E13" s="374"/>
      <c r="F13" s="276"/>
      <c r="G13" s="111" t="s">
        <v>210</v>
      </c>
      <c r="H13" s="61">
        <v>9</v>
      </c>
      <c r="I13" s="112">
        <v>4.78</v>
      </c>
      <c r="J13" s="61">
        <v>8</v>
      </c>
      <c r="K13" s="112">
        <v>7.76</v>
      </c>
      <c r="L13" s="61">
        <v>0</v>
      </c>
      <c r="M13" s="112">
        <v>0</v>
      </c>
      <c r="N13" s="61">
        <v>2</v>
      </c>
      <c r="O13" s="112">
        <v>2.92</v>
      </c>
      <c r="P13" s="61">
        <v>0</v>
      </c>
      <c r="Q13" s="112">
        <v>0</v>
      </c>
      <c r="R13" s="61">
        <f t="shared" si="0"/>
        <v>19</v>
      </c>
      <c r="S13" s="112">
        <f t="shared" si="0"/>
        <v>15.459999999999999</v>
      </c>
    </row>
    <row r="14" spans="1:19" x14ac:dyDescent="0.25">
      <c r="A14" s="371"/>
      <c r="B14" s="273"/>
      <c r="C14" s="374"/>
      <c r="D14" s="267"/>
      <c r="E14" s="374"/>
      <c r="F14" s="276"/>
      <c r="G14" s="111" t="s">
        <v>209</v>
      </c>
      <c r="H14" s="61">
        <v>262</v>
      </c>
      <c r="I14" s="112">
        <v>1620.12</v>
      </c>
      <c r="J14" s="61">
        <v>46</v>
      </c>
      <c r="K14" s="112">
        <v>149.34</v>
      </c>
      <c r="L14" s="61">
        <v>1</v>
      </c>
      <c r="M14" s="112">
        <v>0.11</v>
      </c>
      <c r="N14" s="61">
        <v>4</v>
      </c>
      <c r="O14" s="112">
        <v>14</v>
      </c>
      <c r="P14" s="61">
        <v>0</v>
      </c>
      <c r="Q14" s="112">
        <v>0</v>
      </c>
      <c r="R14" s="61">
        <f t="shared" si="0"/>
        <v>313</v>
      </c>
      <c r="S14" s="112">
        <f t="shared" si="0"/>
        <v>1783.5699999999997</v>
      </c>
    </row>
    <row r="15" spans="1:19" x14ac:dyDescent="0.25">
      <c r="A15" s="371"/>
      <c r="B15" s="273"/>
      <c r="C15" s="374"/>
      <c r="D15" s="267"/>
      <c r="E15" s="374"/>
      <c r="F15" s="276"/>
      <c r="G15" s="111" t="s">
        <v>208</v>
      </c>
      <c r="H15" s="61">
        <v>63</v>
      </c>
      <c r="I15" s="112">
        <v>77.709999999999994</v>
      </c>
      <c r="J15" s="61">
        <v>8</v>
      </c>
      <c r="K15" s="112">
        <v>10.98</v>
      </c>
      <c r="L15" s="61">
        <v>1</v>
      </c>
      <c r="M15" s="112">
        <v>1.88</v>
      </c>
      <c r="N15" s="61">
        <v>10</v>
      </c>
      <c r="O15" s="112">
        <v>23.68</v>
      </c>
      <c r="P15" s="61">
        <v>0</v>
      </c>
      <c r="Q15" s="112">
        <v>0</v>
      </c>
      <c r="R15" s="61">
        <f t="shared" si="0"/>
        <v>82</v>
      </c>
      <c r="S15" s="112">
        <f t="shared" si="0"/>
        <v>114.25</v>
      </c>
    </row>
    <row r="16" spans="1:19" x14ac:dyDescent="0.25">
      <c r="A16" s="371"/>
      <c r="B16" s="273"/>
      <c r="C16" s="374"/>
      <c r="D16" s="267"/>
      <c r="E16" s="374"/>
      <c r="F16" s="276"/>
      <c r="G16" s="111" t="s">
        <v>207</v>
      </c>
      <c r="H16" s="61">
        <v>2</v>
      </c>
      <c r="I16" s="112">
        <v>45.23</v>
      </c>
      <c r="J16" s="61">
        <v>2</v>
      </c>
      <c r="K16" s="112">
        <v>0.63</v>
      </c>
      <c r="L16" s="61">
        <v>8</v>
      </c>
      <c r="M16" s="112">
        <v>370.6</v>
      </c>
      <c r="N16" s="61">
        <v>33</v>
      </c>
      <c r="O16" s="112">
        <v>1444.13</v>
      </c>
      <c r="P16" s="61">
        <v>2</v>
      </c>
      <c r="Q16" s="112">
        <v>79.84</v>
      </c>
      <c r="R16" s="61">
        <f t="shared" si="0"/>
        <v>47</v>
      </c>
      <c r="S16" s="112">
        <f t="shared" si="0"/>
        <v>1940.43</v>
      </c>
    </row>
    <row r="17" spans="1:19" x14ac:dyDescent="0.25">
      <c r="A17" s="371"/>
      <c r="B17" s="273"/>
      <c r="C17" s="374"/>
      <c r="D17" s="267"/>
      <c r="E17" s="374"/>
      <c r="F17" s="276"/>
      <c r="G17" s="111" t="s">
        <v>206</v>
      </c>
      <c r="H17" s="61">
        <v>1</v>
      </c>
      <c r="I17" s="112">
        <v>0.93</v>
      </c>
      <c r="J17" s="61">
        <v>0</v>
      </c>
      <c r="K17" s="112">
        <v>0</v>
      </c>
      <c r="L17" s="61">
        <v>0</v>
      </c>
      <c r="M17" s="112">
        <v>0</v>
      </c>
      <c r="N17" s="61">
        <v>3</v>
      </c>
      <c r="O17" s="112">
        <v>3.8</v>
      </c>
      <c r="P17" s="61">
        <v>0</v>
      </c>
      <c r="Q17" s="112">
        <v>0</v>
      </c>
      <c r="R17" s="61">
        <f t="shared" si="0"/>
        <v>4</v>
      </c>
      <c r="S17" s="112">
        <f t="shared" si="0"/>
        <v>4.7299999999999995</v>
      </c>
    </row>
    <row r="18" spans="1:19" ht="15.75" thickBot="1" x14ac:dyDescent="0.3">
      <c r="A18" s="371"/>
      <c r="B18" s="273"/>
      <c r="C18" s="374"/>
      <c r="D18" s="267"/>
      <c r="E18" s="374"/>
      <c r="F18" s="276"/>
      <c r="G18" s="111" t="s">
        <v>205</v>
      </c>
      <c r="H18" s="61">
        <v>5</v>
      </c>
      <c r="I18" s="112">
        <v>10.16</v>
      </c>
      <c r="J18" s="61">
        <v>1</v>
      </c>
      <c r="K18" s="112">
        <v>0.09</v>
      </c>
      <c r="L18" s="61">
        <v>0</v>
      </c>
      <c r="M18" s="112">
        <v>0</v>
      </c>
      <c r="N18" s="61">
        <v>1</v>
      </c>
      <c r="O18" s="112">
        <v>0.09</v>
      </c>
      <c r="P18" s="61">
        <v>0</v>
      </c>
      <c r="Q18" s="112">
        <v>0</v>
      </c>
      <c r="R18" s="61">
        <f t="shared" si="0"/>
        <v>7</v>
      </c>
      <c r="S18" s="112">
        <f t="shared" si="0"/>
        <v>10.34</v>
      </c>
    </row>
    <row r="19" spans="1:19" ht="15.75" thickTop="1" x14ac:dyDescent="0.25">
      <c r="A19" s="371"/>
      <c r="B19" s="273"/>
      <c r="C19" s="374"/>
      <c r="D19" s="267"/>
      <c r="E19" s="381"/>
      <c r="F19" s="276"/>
      <c r="G19" s="79" t="s">
        <v>204</v>
      </c>
      <c r="H19" s="113">
        <v>673</v>
      </c>
      <c r="I19" s="114">
        <v>5230.53</v>
      </c>
      <c r="J19" s="113">
        <v>109</v>
      </c>
      <c r="K19" s="114">
        <v>331.29</v>
      </c>
      <c r="L19" s="113">
        <v>10</v>
      </c>
      <c r="M19" s="114">
        <v>376.17</v>
      </c>
      <c r="N19" s="113">
        <v>63</v>
      </c>
      <c r="O19" s="114">
        <v>1827.12</v>
      </c>
      <c r="P19" s="113">
        <v>8</v>
      </c>
      <c r="Q19" s="114">
        <v>159.38999999999999</v>
      </c>
      <c r="R19" s="113">
        <f t="shared" si="0"/>
        <v>863</v>
      </c>
      <c r="S19" s="114">
        <f>SUM(S11:S18)</f>
        <v>7924.5</v>
      </c>
    </row>
    <row r="20" spans="1:19" ht="15" customHeight="1" x14ac:dyDescent="0.25">
      <c r="A20" s="371"/>
      <c r="B20" s="273"/>
      <c r="C20" s="374"/>
      <c r="D20" s="267"/>
      <c r="E20" s="379" t="s">
        <v>203</v>
      </c>
      <c r="F20" s="276"/>
      <c r="G20" s="111" t="s">
        <v>202</v>
      </c>
      <c r="H20" s="61">
        <v>9</v>
      </c>
      <c r="I20" s="112">
        <v>4.08</v>
      </c>
      <c r="J20" s="61">
        <v>9</v>
      </c>
      <c r="K20" s="112">
        <v>4.49</v>
      </c>
      <c r="L20" s="61">
        <v>6</v>
      </c>
      <c r="M20" s="112">
        <v>3.24</v>
      </c>
      <c r="N20" s="61">
        <v>4</v>
      </c>
      <c r="O20" s="112">
        <v>4.22</v>
      </c>
      <c r="P20" s="61">
        <v>0</v>
      </c>
      <c r="Q20" s="112">
        <v>0</v>
      </c>
      <c r="R20" s="61">
        <f t="shared" si="0"/>
        <v>28</v>
      </c>
      <c r="S20" s="112">
        <f t="shared" si="0"/>
        <v>16.03</v>
      </c>
    </row>
    <row r="21" spans="1:19" x14ac:dyDescent="0.25">
      <c r="A21" s="371"/>
      <c r="B21" s="273"/>
      <c r="C21" s="374"/>
      <c r="D21" s="267"/>
      <c r="E21" s="374"/>
      <c r="F21" s="276"/>
      <c r="G21" s="111" t="s">
        <v>201</v>
      </c>
      <c r="H21" s="61">
        <v>85</v>
      </c>
      <c r="I21" s="112">
        <v>135.44</v>
      </c>
      <c r="J21" s="61">
        <v>15</v>
      </c>
      <c r="K21" s="112">
        <v>55.27</v>
      </c>
      <c r="L21" s="61">
        <v>2</v>
      </c>
      <c r="M21" s="112">
        <v>1.51</v>
      </c>
      <c r="N21" s="61">
        <v>0</v>
      </c>
      <c r="O21" s="112">
        <v>0</v>
      </c>
      <c r="P21" s="61">
        <v>0</v>
      </c>
      <c r="Q21" s="112">
        <v>0</v>
      </c>
      <c r="R21" s="61">
        <f t="shared" ref="R21:S54" si="1">+H21+J21+L21+N21+P21</f>
        <v>102</v>
      </c>
      <c r="S21" s="112">
        <f t="shared" si="1"/>
        <v>192.22</v>
      </c>
    </row>
    <row r="22" spans="1:19" x14ac:dyDescent="0.25">
      <c r="A22" s="371"/>
      <c r="B22" s="273"/>
      <c r="C22" s="374"/>
      <c r="D22" s="267"/>
      <c r="E22" s="374"/>
      <c r="F22" s="276"/>
      <c r="G22" s="111" t="s">
        <v>200</v>
      </c>
      <c r="H22" s="61">
        <v>1</v>
      </c>
      <c r="I22" s="112">
        <v>2.04</v>
      </c>
      <c r="J22" s="61">
        <v>0</v>
      </c>
      <c r="K22" s="112">
        <v>0</v>
      </c>
      <c r="L22" s="61">
        <v>3</v>
      </c>
      <c r="M22" s="112">
        <v>2.5</v>
      </c>
      <c r="N22" s="61">
        <v>4</v>
      </c>
      <c r="O22" s="112">
        <v>26.2</v>
      </c>
      <c r="P22" s="61">
        <v>2</v>
      </c>
      <c r="Q22" s="112">
        <v>3.33</v>
      </c>
      <c r="R22" s="61">
        <f t="shared" si="1"/>
        <v>10</v>
      </c>
      <c r="S22" s="112">
        <f t="shared" si="1"/>
        <v>34.07</v>
      </c>
    </row>
    <row r="23" spans="1:19" x14ac:dyDescent="0.25">
      <c r="A23" s="371"/>
      <c r="B23" s="273"/>
      <c r="C23" s="374"/>
      <c r="D23" s="267"/>
      <c r="E23" s="374"/>
      <c r="F23" s="276"/>
      <c r="G23" s="111" t="s">
        <v>199</v>
      </c>
      <c r="H23" s="61">
        <v>37</v>
      </c>
      <c r="I23" s="112">
        <v>80.73</v>
      </c>
      <c r="J23" s="61">
        <v>3</v>
      </c>
      <c r="K23" s="112">
        <v>6.19</v>
      </c>
      <c r="L23" s="61">
        <v>10</v>
      </c>
      <c r="M23" s="112">
        <v>84.73</v>
      </c>
      <c r="N23" s="61">
        <v>8</v>
      </c>
      <c r="O23" s="112">
        <v>47.5</v>
      </c>
      <c r="P23" s="61">
        <v>3</v>
      </c>
      <c r="Q23" s="112">
        <v>9.9700000000000006</v>
      </c>
      <c r="R23" s="61">
        <f t="shared" si="1"/>
        <v>61</v>
      </c>
      <c r="S23" s="112">
        <f t="shared" si="1"/>
        <v>229.12</v>
      </c>
    </row>
    <row r="24" spans="1:19" x14ac:dyDescent="0.25">
      <c r="A24" s="371"/>
      <c r="B24" s="273"/>
      <c r="C24" s="374"/>
      <c r="D24" s="267"/>
      <c r="E24" s="374"/>
      <c r="F24" s="276"/>
      <c r="G24" s="111" t="s">
        <v>198</v>
      </c>
      <c r="H24" s="61">
        <v>0</v>
      </c>
      <c r="I24" s="112">
        <v>0</v>
      </c>
      <c r="J24" s="61">
        <v>1</v>
      </c>
      <c r="K24" s="112">
        <v>1.6</v>
      </c>
      <c r="L24" s="61">
        <v>3</v>
      </c>
      <c r="M24" s="112">
        <v>6.49</v>
      </c>
      <c r="N24" s="61">
        <v>0</v>
      </c>
      <c r="O24" s="112">
        <v>0</v>
      </c>
      <c r="P24" s="61">
        <v>0</v>
      </c>
      <c r="Q24" s="112">
        <v>0</v>
      </c>
      <c r="R24" s="61">
        <f t="shared" si="1"/>
        <v>4</v>
      </c>
      <c r="S24" s="112">
        <f t="shared" si="1"/>
        <v>8.09</v>
      </c>
    </row>
    <row r="25" spans="1:19" x14ac:dyDescent="0.25">
      <c r="A25" s="371"/>
      <c r="B25" s="273"/>
      <c r="C25" s="374"/>
      <c r="D25" s="267"/>
      <c r="E25" s="374"/>
      <c r="F25" s="276"/>
      <c r="G25" s="111" t="s">
        <v>197</v>
      </c>
      <c r="H25" s="61">
        <v>28</v>
      </c>
      <c r="I25" s="112">
        <v>47.91</v>
      </c>
      <c r="J25" s="61">
        <v>13</v>
      </c>
      <c r="K25" s="112">
        <v>7.4</v>
      </c>
      <c r="L25" s="61">
        <v>16</v>
      </c>
      <c r="M25" s="112">
        <v>29.49</v>
      </c>
      <c r="N25" s="61">
        <v>9</v>
      </c>
      <c r="O25" s="112">
        <v>6.83</v>
      </c>
      <c r="P25" s="61">
        <v>0</v>
      </c>
      <c r="Q25" s="112">
        <v>0</v>
      </c>
      <c r="R25" s="61">
        <f t="shared" si="1"/>
        <v>66</v>
      </c>
      <c r="S25" s="112">
        <f t="shared" si="1"/>
        <v>91.63</v>
      </c>
    </row>
    <row r="26" spans="1:19" x14ac:dyDescent="0.25">
      <c r="A26" s="371"/>
      <c r="B26" s="273"/>
      <c r="C26" s="374"/>
      <c r="D26" s="267"/>
      <c r="E26" s="374"/>
      <c r="F26" s="276"/>
      <c r="G26" s="111" t="s">
        <v>196</v>
      </c>
      <c r="H26" s="61">
        <v>5</v>
      </c>
      <c r="I26" s="112">
        <v>4.79</v>
      </c>
      <c r="J26" s="61">
        <v>83</v>
      </c>
      <c r="K26" s="112">
        <v>660.93</v>
      </c>
      <c r="L26" s="61">
        <v>2</v>
      </c>
      <c r="M26" s="112">
        <v>1.28</v>
      </c>
      <c r="N26" s="61">
        <v>4</v>
      </c>
      <c r="O26" s="112">
        <v>19.62</v>
      </c>
      <c r="P26" s="61">
        <v>2</v>
      </c>
      <c r="Q26" s="112">
        <v>2.4500000000000002</v>
      </c>
      <c r="R26" s="61">
        <f t="shared" si="1"/>
        <v>96</v>
      </c>
      <c r="S26" s="112">
        <f t="shared" si="1"/>
        <v>689.06999999999994</v>
      </c>
    </row>
    <row r="27" spans="1:19" x14ac:dyDescent="0.25">
      <c r="A27" s="371"/>
      <c r="B27" s="273"/>
      <c r="C27" s="374"/>
      <c r="D27" s="267"/>
      <c r="E27" s="374"/>
      <c r="F27" s="276"/>
      <c r="G27" s="111" t="s">
        <v>195</v>
      </c>
      <c r="H27" s="61">
        <v>0</v>
      </c>
      <c r="I27" s="112">
        <v>0</v>
      </c>
      <c r="J27" s="61">
        <v>0</v>
      </c>
      <c r="K27" s="112">
        <v>0</v>
      </c>
      <c r="L27" s="61">
        <v>1</v>
      </c>
      <c r="M27" s="112">
        <v>0.04</v>
      </c>
      <c r="N27" s="61">
        <v>2</v>
      </c>
      <c r="O27" s="112">
        <v>0.17</v>
      </c>
      <c r="P27" s="61">
        <v>0</v>
      </c>
      <c r="Q27" s="112">
        <v>0</v>
      </c>
      <c r="R27" s="61">
        <f t="shared" si="1"/>
        <v>3</v>
      </c>
      <c r="S27" s="112">
        <f t="shared" si="1"/>
        <v>0.21000000000000002</v>
      </c>
    </row>
    <row r="28" spans="1:19" x14ac:dyDescent="0.25">
      <c r="A28" s="371"/>
      <c r="B28" s="273"/>
      <c r="C28" s="374"/>
      <c r="D28" s="267"/>
      <c r="E28" s="374"/>
      <c r="F28" s="276"/>
      <c r="G28" s="111" t="s">
        <v>194</v>
      </c>
      <c r="H28" s="61">
        <v>4</v>
      </c>
      <c r="I28" s="112">
        <v>3.88</v>
      </c>
      <c r="J28" s="61">
        <v>10</v>
      </c>
      <c r="K28" s="112">
        <v>4.58</v>
      </c>
      <c r="L28" s="61">
        <v>13</v>
      </c>
      <c r="M28" s="112">
        <v>18.34</v>
      </c>
      <c r="N28" s="61">
        <v>6</v>
      </c>
      <c r="O28" s="112">
        <v>8.8000000000000007</v>
      </c>
      <c r="P28" s="61">
        <v>0</v>
      </c>
      <c r="Q28" s="112">
        <v>0</v>
      </c>
      <c r="R28" s="61">
        <f t="shared" si="1"/>
        <v>33</v>
      </c>
      <c r="S28" s="112">
        <f t="shared" si="1"/>
        <v>35.6</v>
      </c>
    </row>
    <row r="29" spans="1:19" x14ac:dyDescent="0.25">
      <c r="A29" s="371"/>
      <c r="B29" s="273"/>
      <c r="C29" s="374"/>
      <c r="D29" s="267"/>
      <c r="E29" s="374"/>
      <c r="F29" s="276"/>
      <c r="G29" s="111" t="s">
        <v>193</v>
      </c>
      <c r="H29" s="61">
        <v>7</v>
      </c>
      <c r="I29" s="112">
        <v>5.18</v>
      </c>
      <c r="J29" s="61">
        <v>6</v>
      </c>
      <c r="K29" s="112">
        <v>5.08</v>
      </c>
      <c r="L29" s="61">
        <v>4</v>
      </c>
      <c r="M29" s="112">
        <v>2.6</v>
      </c>
      <c r="N29" s="61">
        <v>4</v>
      </c>
      <c r="O29" s="112">
        <v>6.56</v>
      </c>
      <c r="P29" s="61">
        <v>0</v>
      </c>
      <c r="Q29" s="112">
        <v>0</v>
      </c>
      <c r="R29" s="61">
        <f t="shared" si="1"/>
        <v>21</v>
      </c>
      <c r="S29" s="112">
        <f t="shared" si="1"/>
        <v>19.419999999999998</v>
      </c>
    </row>
    <row r="30" spans="1:19" x14ac:dyDescent="0.25">
      <c r="A30" s="371"/>
      <c r="B30" s="273"/>
      <c r="C30" s="374"/>
      <c r="D30" s="267"/>
      <c r="E30" s="374"/>
      <c r="F30" s="276"/>
      <c r="G30" s="111" t="s">
        <v>492</v>
      </c>
      <c r="H30" s="61">
        <v>0</v>
      </c>
      <c r="I30" s="112">
        <v>0</v>
      </c>
      <c r="J30" s="61">
        <v>0</v>
      </c>
      <c r="K30" s="112">
        <v>0</v>
      </c>
      <c r="L30" s="61">
        <v>0</v>
      </c>
      <c r="M30" s="112">
        <v>0</v>
      </c>
      <c r="N30" s="61">
        <v>0</v>
      </c>
      <c r="O30" s="112">
        <v>0</v>
      </c>
      <c r="P30" s="61">
        <v>0</v>
      </c>
      <c r="Q30" s="112">
        <v>0</v>
      </c>
      <c r="R30" s="61">
        <f t="shared" si="1"/>
        <v>0</v>
      </c>
      <c r="S30" s="112">
        <f t="shared" si="1"/>
        <v>0</v>
      </c>
    </row>
    <row r="31" spans="1:19" ht="15.75" thickBot="1" x14ac:dyDescent="0.3">
      <c r="A31" s="371"/>
      <c r="B31" s="273"/>
      <c r="C31" s="374"/>
      <c r="D31" s="267"/>
      <c r="E31" s="374"/>
      <c r="F31" s="276"/>
      <c r="G31" s="111" t="s">
        <v>192</v>
      </c>
      <c r="H31" s="61">
        <v>28</v>
      </c>
      <c r="I31" s="112">
        <v>11.99</v>
      </c>
      <c r="J31" s="61">
        <v>22</v>
      </c>
      <c r="K31" s="112">
        <v>13.02</v>
      </c>
      <c r="L31" s="61">
        <v>7</v>
      </c>
      <c r="M31" s="112">
        <v>2.29</v>
      </c>
      <c r="N31" s="61">
        <v>19</v>
      </c>
      <c r="O31" s="112">
        <v>9.14</v>
      </c>
      <c r="P31" s="61">
        <v>4</v>
      </c>
      <c r="Q31" s="112">
        <v>4.55</v>
      </c>
      <c r="R31" s="61">
        <f t="shared" si="1"/>
        <v>80</v>
      </c>
      <c r="S31" s="112">
        <f t="shared" si="1"/>
        <v>40.989999999999995</v>
      </c>
    </row>
    <row r="32" spans="1:19" ht="15.75" thickTop="1" x14ac:dyDescent="0.25">
      <c r="A32" s="371"/>
      <c r="B32" s="273"/>
      <c r="C32" s="374"/>
      <c r="D32" s="267"/>
      <c r="E32" s="381"/>
      <c r="F32" s="276"/>
      <c r="G32" s="79" t="s">
        <v>191</v>
      </c>
      <c r="H32" s="113">
        <v>162</v>
      </c>
      <c r="I32" s="114">
        <v>296.04000000000002</v>
      </c>
      <c r="J32" s="113">
        <v>131</v>
      </c>
      <c r="K32" s="114">
        <v>758.56</v>
      </c>
      <c r="L32" s="113">
        <v>36</v>
      </c>
      <c r="M32" s="114">
        <v>152.51</v>
      </c>
      <c r="N32" s="113">
        <v>40</v>
      </c>
      <c r="O32" s="114">
        <v>129.04</v>
      </c>
      <c r="P32" s="113">
        <v>7</v>
      </c>
      <c r="Q32" s="114">
        <v>20.3</v>
      </c>
      <c r="R32" s="113">
        <f t="shared" si="1"/>
        <v>376</v>
      </c>
      <c r="S32" s="114">
        <f>SUM(S20:S31)</f>
        <v>1356.45</v>
      </c>
    </row>
    <row r="33" spans="1:19" ht="15" customHeight="1" x14ac:dyDescent="0.25">
      <c r="A33" s="371" t="s">
        <v>99</v>
      </c>
      <c r="B33" s="273"/>
      <c r="C33" s="374" t="s">
        <v>177</v>
      </c>
      <c r="D33" s="267"/>
      <c r="E33" s="379" t="s">
        <v>190</v>
      </c>
      <c r="F33" s="276"/>
      <c r="G33" s="111" t="s">
        <v>189</v>
      </c>
      <c r="H33" s="61">
        <v>0</v>
      </c>
      <c r="I33" s="112">
        <v>0</v>
      </c>
      <c r="J33" s="61">
        <v>0</v>
      </c>
      <c r="K33" s="112">
        <v>0</v>
      </c>
      <c r="L33" s="61">
        <v>0</v>
      </c>
      <c r="M33" s="112">
        <v>0</v>
      </c>
      <c r="N33" s="61">
        <v>0</v>
      </c>
      <c r="O33" s="112">
        <v>0</v>
      </c>
      <c r="P33" s="61">
        <v>3</v>
      </c>
      <c r="Q33" s="112">
        <v>9.6199999999999992</v>
      </c>
      <c r="R33" s="61">
        <f t="shared" si="1"/>
        <v>3</v>
      </c>
      <c r="S33" s="112">
        <f t="shared" si="1"/>
        <v>9.6199999999999992</v>
      </c>
    </row>
    <row r="34" spans="1:19" ht="15" customHeight="1" x14ac:dyDescent="0.25">
      <c r="A34" s="371"/>
      <c r="B34" s="273"/>
      <c r="C34" s="374"/>
      <c r="D34" s="267"/>
      <c r="E34" s="374"/>
      <c r="F34" s="276"/>
      <c r="G34" s="111" t="s">
        <v>493</v>
      </c>
      <c r="H34" s="61">
        <v>0</v>
      </c>
      <c r="I34" s="112">
        <v>0</v>
      </c>
      <c r="J34" s="61">
        <v>0</v>
      </c>
      <c r="K34" s="112">
        <v>0</v>
      </c>
      <c r="L34" s="61">
        <v>0</v>
      </c>
      <c r="M34" s="112">
        <v>0</v>
      </c>
      <c r="N34" s="61">
        <v>0</v>
      </c>
      <c r="O34" s="112">
        <v>0</v>
      </c>
      <c r="P34" s="61">
        <v>0</v>
      </c>
      <c r="Q34" s="112">
        <v>0</v>
      </c>
      <c r="R34" s="61">
        <f t="shared" si="1"/>
        <v>0</v>
      </c>
      <c r="S34" s="112">
        <f t="shared" si="1"/>
        <v>0</v>
      </c>
    </row>
    <row r="35" spans="1:19" x14ac:dyDescent="0.25">
      <c r="A35" s="371"/>
      <c r="B35" s="273"/>
      <c r="C35" s="374"/>
      <c r="D35" s="267"/>
      <c r="E35" s="374"/>
      <c r="F35" s="276"/>
      <c r="G35" s="111" t="s">
        <v>188</v>
      </c>
      <c r="H35" s="61">
        <v>0</v>
      </c>
      <c r="I35" s="112">
        <v>0</v>
      </c>
      <c r="J35" s="61">
        <v>0</v>
      </c>
      <c r="K35" s="112">
        <v>0</v>
      </c>
      <c r="L35" s="61">
        <v>0</v>
      </c>
      <c r="M35" s="112">
        <v>0</v>
      </c>
      <c r="N35" s="61">
        <v>0</v>
      </c>
      <c r="O35" s="112">
        <v>0</v>
      </c>
      <c r="P35" s="61">
        <v>0</v>
      </c>
      <c r="Q35" s="112">
        <v>0</v>
      </c>
      <c r="R35" s="61">
        <f t="shared" si="1"/>
        <v>0</v>
      </c>
      <c r="S35" s="112">
        <f t="shared" si="1"/>
        <v>0</v>
      </c>
    </row>
    <row r="36" spans="1:19" x14ac:dyDescent="0.25">
      <c r="A36" s="371"/>
      <c r="B36" s="273"/>
      <c r="C36" s="374"/>
      <c r="D36" s="267"/>
      <c r="E36" s="374"/>
      <c r="F36" s="276"/>
      <c r="G36" s="111" t="s">
        <v>187</v>
      </c>
      <c r="H36" s="61">
        <v>0</v>
      </c>
      <c r="I36" s="112">
        <v>0</v>
      </c>
      <c r="J36" s="61">
        <v>0</v>
      </c>
      <c r="K36" s="112">
        <v>0</v>
      </c>
      <c r="L36" s="61">
        <v>0</v>
      </c>
      <c r="M36" s="112">
        <v>0</v>
      </c>
      <c r="N36" s="61">
        <v>0</v>
      </c>
      <c r="O36" s="112">
        <v>0</v>
      </c>
      <c r="P36" s="61">
        <v>0</v>
      </c>
      <c r="Q36" s="112">
        <v>0</v>
      </c>
      <c r="R36" s="61">
        <f t="shared" si="1"/>
        <v>0</v>
      </c>
      <c r="S36" s="112">
        <f t="shared" si="1"/>
        <v>0</v>
      </c>
    </row>
    <row r="37" spans="1:19" x14ac:dyDescent="0.25">
      <c r="A37" s="371"/>
      <c r="B37" s="273"/>
      <c r="C37" s="374"/>
      <c r="D37" s="267"/>
      <c r="E37" s="374"/>
      <c r="F37" s="276"/>
      <c r="G37" s="111" t="s">
        <v>186</v>
      </c>
      <c r="H37" s="61">
        <v>3</v>
      </c>
      <c r="I37" s="112">
        <v>6</v>
      </c>
      <c r="J37" s="61">
        <v>4</v>
      </c>
      <c r="K37" s="112">
        <v>4.8600000000000003</v>
      </c>
      <c r="L37" s="61">
        <v>1</v>
      </c>
      <c r="M37" s="112">
        <v>1.78</v>
      </c>
      <c r="N37" s="61">
        <v>2</v>
      </c>
      <c r="O37" s="112">
        <v>0.91</v>
      </c>
      <c r="P37" s="61">
        <v>1</v>
      </c>
      <c r="Q37" s="112">
        <v>0.91</v>
      </c>
      <c r="R37" s="61">
        <f t="shared" si="1"/>
        <v>11</v>
      </c>
      <c r="S37" s="112">
        <f t="shared" si="1"/>
        <v>14.459999999999999</v>
      </c>
    </row>
    <row r="38" spans="1:19" x14ac:dyDescent="0.25">
      <c r="A38" s="371"/>
      <c r="B38" s="273"/>
      <c r="C38" s="374"/>
      <c r="D38" s="267"/>
      <c r="E38" s="374"/>
      <c r="F38" s="276"/>
      <c r="G38" s="111" t="s">
        <v>185</v>
      </c>
      <c r="H38" s="61">
        <v>0</v>
      </c>
      <c r="I38" s="112">
        <v>0</v>
      </c>
      <c r="J38" s="61">
        <v>1</v>
      </c>
      <c r="K38" s="112">
        <v>20.45</v>
      </c>
      <c r="L38" s="61">
        <v>1</v>
      </c>
      <c r="M38" s="112">
        <v>0.79</v>
      </c>
      <c r="N38" s="61">
        <v>13</v>
      </c>
      <c r="O38" s="112">
        <v>84.66</v>
      </c>
      <c r="P38" s="61">
        <v>0</v>
      </c>
      <c r="Q38" s="112">
        <v>0</v>
      </c>
      <c r="R38" s="61">
        <f t="shared" si="1"/>
        <v>15</v>
      </c>
      <c r="S38" s="112">
        <f t="shared" si="1"/>
        <v>105.89999999999999</v>
      </c>
    </row>
    <row r="39" spans="1:19" x14ac:dyDescent="0.25">
      <c r="A39" s="371"/>
      <c r="B39" s="273"/>
      <c r="C39" s="374"/>
      <c r="D39" s="267"/>
      <c r="E39" s="374"/>
      <c r="F39" s="276"/>
      <c r="G39" s="111" t="s">
        <v>556</v>
      </c>
      <c r="H39" s="61">
        <v>0</v>
      </c>
      <c r="I39" s="112">
        <v>0</v>
      </c>
      <c r="J39" s="61">
        <v>0</v>
      </c>
      <c r="K39" s="112">
        <v>0</v>
      </c>
      <c r="L39" s="61">
        <v>0</v>
      </c>
      <c r="M39" s="112">
        <v>0</v>
      </c>
      <c r="N39" s="61">
        <v>0</v>
      </c>
      <c r="O39" s="112">
        <v>0</v>
      </c>
      <c r="P39" s="61">
        <v>0</v>
      </c>
      <c r="Q39" s="112">
        <v>0</v>
      </c>
      <c r="R39" s="61">
        <f t="shared" si="1"/>
        <v>0</v>
      </c>
      <c r="S39" s="112">
        <f t="shared" si="1"/>
        <v>0</v>
      </c>
    </row>
    <row r="40" spans="1:19" x14ac:dyDescent="0.25">
      <c r="A40" s="371"/>
      <c r="B40" s="273"/>
      <c r="C40" s="374"/>
      <c r="D40" s="267"/>
      <c r="E40" s="374"/>
      <c r="F40" s="276"/>
      <c r="G40" s="111" t="s">
        <v>184</v>
      </c>
      <c r="H40" s="61">
        <v>8</v>
      </c>
      <c r="I40" s="112">
        <v>8.52</v>
      </c>
      <c r="J40" s="61">
        <v>1</v>
      </c>
      <c r="K40" s="112">
        <v>1.18</v>
      </c>
      <c r="L40" s="61">
        <v>0</v>
      </c>
      <c r="M40" s="112">
        <v>0</v>
      </c>
      <c r="N40" s="61">
        <v>0</v>
      </c>
      <c r="O40" s="112">
        <v>0</v>
      </c>
      <c r="P40" s="61">
        <v>0</v>
      </c>
      <c r="Q40" s="112">
        <v>0</v>
      </c>
      <c r="R40" s="61">
        <f t="shared" si="1"/>
        <v>9</v>
      </c>
      <c r="S40" s="112">
        <f t="shared" si="1"/>
        <v>9.6999999999999993</v>
      </c>
    </row>
    <row r="41" spans="1:19" x14ac:dyDescent="0.25">
      <c r="A41" s="371"/>
      <c r="B41" s="273"/>
      <c r="C41" s="374"/>
      <c r="D41" s="267"/>
      <c r="E41" s="374"/>
      <c r="F41" s="276"/>
      <c r="G41" s="111" t="s">
        <v>557</v>
      </c>
      <c r="H41" s="61">
        <v>0</v>
      </c>
      <c r="I41" s="112">
        <v>0</v>
      </c>
      <c r="J41" s="61">
        <v>0</v>
      </c>
      <c r="K41" s="112">
        <v>0</v>
      </c>
      <c r="L41" s="61">
        <v>0</v>
      </c>
      <c r="M41" s="112">
        <v>0</v>
      </c>
      <c r="N41" s="61">
        <v>0</v>
      </c>
      <c r="O41" s="112">
        <v>0</v>
      </c>
      <c r="P41" s="61">
        <v>0</v>
      </c>
      <c r="Q41" s="112">
        <v>0</v>
      </c>
      <c r="R41" s="61">
        <f t="shared" si="1"/>
        <v>0</v>
      </c>
      <c r="S41" s="112">
        <f t="shared" si="1"/>
        <v>0</v>
      </c>
    </row>
    <row r="42" spans="1:19" x14ac:dyDescent="0.25">
      <c r="A42" s="371"/>
      <c r="B42" s="273"/>
      <c r="C42" s="374"/>
      <c r="D42" s="267"/>
      <c r="E42" s="374"/>
      <c r="F42" s="276"/>
      <c r="G42" s="111" t="s">
        <v>432</v>
      </c>
      <c r="H42" s="61">
        <v>0</v>
      </c>
      <c r="I42" s="112">
        <v>0</v>
      </c>
      <c r="J42" s="61">
        <v>0</v>
      </c>
      <c r="K42" s="112">
        <v>0</v>
      </c>
      <c r="L42" s="61">
        <v>0</v>
      </c>
      <c r="M42" s="112">
        <v>0</v>
      </c>
      <c r="N42" s="61">
        <v>1</v>
      </c>
      <c r="O42" s="112">
        <v>0.08</v>
      </c>
      <c r="P42" s="61">
        <v>0</v>
      </c>
      <c r="Q42" s="112">
        <v>0</v>
      </c>
      <c r="R42" s="61">
        <f t="shared" si="1"/>
        <v>1</v>
      </c>
      <c r="S42" s="112">
        <f t="shared" si="1"/>
        <v>0.08</v>
      </c>
    </row>
    <row r="43" spans="1:19" x14ac:dyDescent="0.25">
      <c r="A43" s="371"/>
      <c r="B43" s="273"/>
      <c r="C43" s="374"/>
      <c r="D43" s="267"/>
      <c r="E43" s="374"/>
      <c r="F43" s="276"/>
      <c r="G43" s="111" t="s">
        <v>433</v>
      </c>
      <c r="H43" s="61">
        <v>0</v>
      </c>
      <c r="I43" s="112">
        <v>0</v>
      </c>
      <c r="J43" s="61">
        <v>0</v>
      </c>
      <c r="K43" s="112">
        <v>0</v>
      </c>
      <c r="L43" s="61">
        <v>0</v>
      </c>
      <c r="M43" s="112">
        <v>0</v>
      </c>
      <c r="N43" s="61">
        <v>0</v>
      </c>
      <c r="O43" s="112">
        <v>0</v>
      </c>
      <c r="P43" s="61">
        <v>0</v>
      </c>
      <c r="Q43" s="112">
        <v>0</v>
      </c>
      <c r="R43" s="61">
        <f t="shared" si="1"/>
        <v>0</v>
      </c>
      <c r="S43" s="112">
        <f t="shared" si="1"/>
        <v>0</v>
      </c>
    </row>
    <row r="44" spans="1:19" x14ac:dyDescent="0.25">
      <c r="A44" s="371"/>
      <c r="B44" s="273"/>
      <c r="C44" s="374"/>
      <c r="D44" s="267"/>
      <c r="E44" s="374"/>
      <c r="F44" s="276"/>
      <c r="G44" s="111" t="s">
        <v>183</v>
      </c>
      <c r="H44" s="61">
        <v>0</v>
      </c>
      <c r="I44" s="112">
        <v>0</v>
      </c>
      <c r="J44" s="61">
        <v>5</v>
      </c>
      <c r="K44" s="112">
        <v>6.32</v>
      </c>
      <c r="L44" s="61">
        <v>1</v>
      </c>
      <c r="M44" s="112">
        <v>0.11</v>
      </c>
      <c r="N44" s="61">
        <v>8</v>
      </c>
      <c r="O44" s="112">
        <v>40.24</v>
      </c>
      <c r="P44" s="61">
        <v>1</v>
      </c>
      <c r="Q44" s="112">
        <v>6.57</v>
      </c>
      <c r="R44" s="61">
        <f t="shared" si="1"/>
        <v>15</v>
      </c>
      <c r="S44" s="112">
        <f t="shared" si="1"/>
        <v>53.24</v>
      </c>
    </row>
    <row r="45" spans="1:19" ht="15.75" thickBot="1" x14ac:dyDescent="0.3">
      <c r="A45" s="371"/>
      <c r="B45" s="273"/>
      <c r="C45" s="374"/>
      <c r="D45" s="267"/>
      <c r="E45" s="374"/>
      <c r="F45" s="276"/>
      <c r="G45" s="111" t="s">
        <v>182</v>
      </c>
      <c r="H45" s="61">
        <v>0</v>
      </c>
      <c r="I45" s="112">
        <v>0</v>
      </c>
      <c r="J45" s="61">
        <v>0</v>
      </c>
      <c r="K45" s="112">
        <v>0</v>
      </c>
      <c r="L45" s="61">
        <v>0</v>
      </c>
      <c r="M45" s="112">
        <v>0</v>
      </c>
      <c r="N45" s="61">
        <v>0</v>
      </c>
      <c r="O45" s="112">
        <v>0</v>
      </c>
      <c r="P45" s="61">
        <v>0</v>
      </c>
      <c r="Q45" s="112">
        <v>0</v>
      </c>
      <c r="R45" s="61">
        <f t="shared" si="1"/>
        <v>0</v>
      </c>
      <c r="S45" s="112">
        <f t="shared" si="1"/>
        <v>0</v>
      </c>
    </row>
    <row r="46" spans="1:19" ht="15.75" thickTop="1" x14ac:dyDescent="0.25">
      <c r="A46" s="371"/>
      <c r="B46" s="273"/>
      <c r="C46" s="374"/>
      <c r="D46" s="267"/>
      <c r="E46" s="381"/>
      <c r="F46" s="276"/>
      <c r="G46" s="79" t="s">
        <v>181</v>
      </c>
      <c r="H46" s="113">
        <v>11</v>
      </c>
      <c r="I46" s="114">
        <v>14.52</v>
      </c>
      <c r="J46" s="113">
        <v>9</v>
      </c>
      <c r="K46" s="114">
        <v>32.81</v>
      </c>
      <c r="L46" s="113">
        <v>3</v>
      </c>
      <c r="M46" s="114">
        <v>2.68</v>
      </c>
      <c r="N46" s="113">
        <v>21</v>
      </c>
      <c r="O46" s="114">
        <v>125.89</v>
      </c>
      <c r="P46" s="113">
        <v>4</v>
      </c>
      <c r="Q46" s="114">
        <v>17.100000000000001</v>
      </c>
      <c r="R46" s="113">
        <f t="shared" si="1"/>
        <v>48</v>
      </c>
      <c r="S46" s="114">
        <f>SUM(S33:S45)</f>
        <v>193</v>
      </c>
    </row>
    <row r="47" spans="1:19" ht="15" customHeight="1" thickBot="1" x14ac:dyDescent="0.3">
      <c r="A47" s="371"/>
      <c r="B47" s="273"/>
      <c r="C47" s="374"/>
      <c r="D47" s="267"/>
      <c r="E47" s="379" t="s">
        <v>180</v>
      </c>
      <c r="F47" s="276"/>
      <c r="G47" s="111" t="s">
        <v>179</v>
      </c>
      <c r="H47" s="61">
        <v>0</v>
      </c>
      <c r="I47" s="112">
        <v>0</v>
      </c>
      <c r="J47" s="61">
        <v>0</v>
      </c>
      <c r="K47" s="112">
        <v>0</v>
      </c>
      <c r="L47" s="61">
        <v>0</v>
      </c>
      <c r="M47" s="112">
        <v>0</v>
      </c>
      <c r="N47" s="61">
        <v>0</v>
      </c>
      <c r="O47" s="112">
        <v>0</v>
      </c>
      <c r="P47" s="61">
        <v>0</v>
      </c>
      <c r="Q47" s="112">
        <v>0</v>
      </c>
      <c r="R47" s="61">
        <f t="shared" si="1"/>
        <v>0</v>
      </c>
      <c r="S47" s="112">
        <f>+I47+K47+M47+O47+Q47</f>
        <v>0</v>
      </c>
    </row>
    <row r="48" spans="1:19" ht="15.75" thickTop="1" x14ac:dyDescent="0.25">
      <c r="A48" s="371"/>
      <c r="B48" s="273"/>
      <c r="C48" s="374"/>
      <c r="D48" s="267"/>
      <c r="E48" s="374"/>
      <c r="F48" s="276"/>
      <c r="G48" s="79" t="s">
        <v>178</v>
      </c>
      <c r="H48" s="113">
        <v>0</v>
      </c>
      <c r="I48" s="114">
        <v>0</v>
      </c>
      <c r="J48" s="113">
        <v>0</v>
      </c>
      <c r="K48" s="114">
        <v>0</v>
      </c>
      <c r="L48" s="113">
        <v>0</v>
      </c>
      <c r="M48" s="114">
        <v>0</v>
      </c>
      <c r="N48" s="113">
        <v>0</v>
      </c>
      <c r="O48" s="114">
        <v>0</v>
      </c>
      <c r="P48" s="113">
        <v>0</v>
      </c>
      <c r="Q48" s="114">
        <v>0</v>
      </c>
      <c r="R48" s="113">
        <f t="shared" si="1"/>
        <v>0</v>
      </c>
      <c r="S48" s="114">
        <f>SUM(S47)</f>
        <v>0</v>
      </c>
    </row>
    <row r="49" spans="1:19" ht="15.75" customHeight="1" thickBot="1" x14ac:dyDescent="0.3">
      <c r="A49" s="371"/>
      <c r="B49" s="273"/>
      <c r="C49" s="374"/>
      <c r="D49" s="267"/>
      <c r="E49" s="379" t="s">
        <v>176</v>
      </c>
      <c r="F49" s="276"/>
      <c r="G49" s="111" t="s">
        <v>175</v>
      </c>
      <c r="H49" s="61">
        <v>659</v>
      </c>
      <c r="I49" s="112">
        <v>6422.62</v>
      </c>
      <c r="J49" s="61">
        <v>382</v>
      </c>
      <c r="K49" s="112">
        <v>3497.15</v>
      </c>
      <c r="L49" s="61">
        <v>18</v>
      </c>
      <c r="M49" s="112">
        <v>60.01</v>
      </c>
      <c r="N49" s="61">
        <v>434</v>
      </c>
      <c r="O49" s="112">
        <v>8513.64</v>
      </c>
      <c r="P49" s="61">
        <v>4</v>
      </c>
      <c r="Q49" s="112">
        <v>7.6</v>
      </c>
      <c r="R49" s="61">
        <f t="shared" si="1"/>
        <v>1497</v>
      </c>
      <c r="S49" s="112">
        <f>+I49+K49+M49+O49+Q49</f>
        <v>18501.019999999997</v>
      </c>
    </row>
    <row r="50" spans="1:19" ht="15.75" thickTop="1" x14ac:dyDescent="0.25">
      <c r="A50" s="371"/>
      <c r="B50" s="273"/>
      <c r="C50" s="374"/>
      <c r="D50" s="267"/>
      <c r="E50" s="381"/>
      <c r="F50" s="276"/>
      <c r="G50" s="79" t="s">
        <v>174</v>
      </c>
      <c r="H50" s="113">
        <v>659</v>
      </c>
      <c r="I50" s="114">
        <v>6422.62</v>
      </c>
      <c r="J50" s="113">
        <v>382</v>
      </c>
      <c r="K50" s="114">
        <v>3497.15</v>
      </c>
      <c r="L50" s="113">
        <v>18</v>
      </c>
      <c r="M50" s="114">
        <v>60.01</v>
      </c>
      <c r="N50" s="113">
        <v>434</v>
      </c>
      <c r="O50" s="114">
        <v>8513.64</v>
      </c>
      <c r="P50" s="113">
        <v>4</v>
      </c>
      <c r="Q50" s="114">
        <v>7.6</v>
      </c>
      <c r="R50" s="113">
        <f t="shared" si="1"/>
        <v>1497</v>
      </c>
      <c r="S50" s="114">
        <f>SUM(S49)</f>
        <v>18501.019999999997</v>
      </c>
    </row>
    <row r="51" spans="1:19" ht="15" customHeight="1" x14ac:dyDescent="0.25">
      <c r="A51" s="371"/>
      <c r="B51" s="273"/>
      <c r="C51" s="374"/>
      <c r="D51" s="267"/>
      <c r="E51" s="379" t="s">
        <v>173</v>
      </c>
      <c r="F51" s="276"/>
      <c r="G51" s="111" t="s">
        <v>172</v>
      </c>
      <c r="H51" s="61">
        <v>7</v>
      </c>
      <c r="I51" s="112">
        <v>4.8600000000000003</v>
      </c>
      <c r="J51" s="61">
        <v>7</v>
      </c>
      <c r="K51" s="112">
        <v>2.8</v>
      </c>
      <c r="L51" s="61">
        <v>2</v>
      </c>
      <c r="M51" s="112">
        <v>0.22</v>
      </c>
      <c r="N51" s="61">
        <v>2</v>
      </c>
      <c r="O51" s="112">
        <v>0.13</v>
      </c>
      <c r="P51" s="61">
        <v>0</v>
      </c>
      <c r="Q51" s="112">
        <v>0</v>
      </c>
      <c r="R51" s="61">
        <f t="shared" si="1"/>
        <v>18</v>
      </c>
      <c r="S51" s="112">
        <f t="shared" si="1"/>
        <v>8.01</v>
      </c>
    </row>
    <row r="52" spans="1:19" x14ac:dyDescent="0.25">
      <c r="A52" s="371"/>
      <c r="B52" s="273"/>
      <c r="C52" s="374"/>
      <c r="D52" s="267"/>
      <c r="E52" s="374"/>
      <c r="F52" s="276"/>
      <c r="G52" s="111" t="s">
        <v>171</v>
      </c>
      <c r="H52" s="61">
        <v>16</v>
      </c>
      <c r="I52" s="112">
        <v>6.53</v>
      </c>
      <c r="J52" s="61">
        <v>9</v>
      </c>
      <c r="K52" s="112">
        <v>2.4500000000000002</v>
      </c>
      <c r="L52" s="61">
        <v>0</v>
      </c>
      <c r="M52" s="112">
        <v>0</v>
      </c>
      <c r="N52" s="61">
        <v>1</v>
      </c>
      <c r="O52" s="112">
        <v>0.15</v>
      </c>
      <c r="P52" s="61">
        <v>1</v>
      </c>
      <c r="Q52" s="112">
        <v>0.24</v>
      </c>
      <c r="R52" s="61">
        <f t="shared" si="1"/>
        <v>27</v>
      </c>
      <c r="S52" s="112">
        <f t="shared" si="1"/>
        <v>9.370000000000001</v>
      </c>
    </row>
    <row r="53" spans="1:19" x14ac:dyDescent="0.25">
      <c r="A53" s="371"/>
      <c r="B53" s="273"/>
      <c r="C53" s="374"/>
      <c r="D53" s="267"/>
      <c r="E53" s="374"/>
      <c r="F53" s="276"/>
      <c r="G53" s="111" t="s">
        <v>170</v>
      </c>
      <c r="H53" s="61">
        <v>2</v>
      </c>
      <c r="I53" s="112">
        <v>0.41</v>
      </c>
      <c r="J53" s="61">
        <v>2</v>
      </c>
      <c r="K53" s="112">
        <v>0.62</v>
      </c>
      <c r="L53" s="61">
        <v>0</v>
      </c>
      <c r="M53" s="112">
        <v>0</v>
      </c>
      <c r="N53" s="61">
        <v>0</v>
      </c>
      <c r="O53" s="112">
        <v>0</v>
      </c>
      <c r="P53" s="61">
        <v>0</v>
      </c>
      <c r="Q53" s="112">
        <v>0</v>
      </c>
      <c r="R53" s="61">
        <f t="shared" si="1"/>
        <v>4</v>
      </c>
      <c r="S53" s="112">
        <f t="shared" si="1"/>
        <v>1.03</v>
      </c>
    </row>
    <row r="54" spans="1:19" x14ac:dyDescent="0.25">
      <c r="A54" s="371"/>
      <c r="B54" s="273"/>
      <c r="C54" s="374"/>
      <c r="D54" s="267"/>
      <c r="E54" s="374"/>
      <c r="F54" s="276"/>
      <c r="G54" s="111" t="s">
        <v>169</v>
      </c>
      <c r="H54" s="61">
        <v>0</v>
      </c>
      <c r="I54" s="112">
        <v>0</v>
      </c>
      <c r="J54" s="61">
        <v>9</v>
      </c>
      <c r="K54" s="112">
        <v>73.28</v>
      </c>
      <c r="L54" s="61">
        <v>1</v>
      </c>
      <c r="M54" s="112">
        <v>0.18</v>
      </c>
      <c r="N54" s="61">
        <v>5</v>
      </c>
      <c r="O54" s="112">
        <v>56.98</v>
      </c>
      <c r="P54" s="61">
        <v>5</v>
      </c>
      <c r="Q54" s="112">
        <v>35.090000000000003</v>
      </c>
      <c r="R54" s="61">
        <f t="shared" si="1"/>
        <v>20</v>
      </c>
      <c r="S54" s="112">
        <f t="shared" si="1"/>
        <v>165.53</v>
      </c>
    </row>
    <row r="55" spans="1:19" x14ac:dyDescent="0.25">
      <c r="A55" s="371"/>
      <c r="B55" s="273"/>
      <c r="C55" s="374"/>
      <c r="D55" s="267"/>
      <c r="E55" s="374"/>
      <c r="F55" s="276"/>
      <c r="G55" s="111" t="s">
        <v>168</v>
      </c>
      <c r="H55" s="61">
        <v>71</v>
      </c>
      <c r="I55" s="112">
        <v>92.94</v>
      </c>
      <c r="J55" s="61">
        <v>79</v>
      </c>
      <c r="K55" s="112">
        <v>125.51</v>
      </c>
      <c r="L55" s="61">
        <v>2</v>
      </c>
      <c r="M55" s="112">
        <v>4.57</v>
      </c>
      <c r="N55" s="61">
        <v>1</v>
      </c>
      <c r="O55" s="112">
        <v>0.38</v>
      </c>
      <c r="P55" s="61">
        <v>0</v>
      </c>
      <c r="Q55" s="112">
        <v>0</v>
      </c>
      <c r="R55" s="61">
        <f t="shared" ref="R55:S89" si="2">+H55+J55+L55+N55+P55</f>
        <v>153</v>
      </c>
      <c r="S55" s="112">
        <f t="shared" si="2"/>
        <v>223.39999999999998</v>
      </c>
    </row>
    <row r="56" spans="1:19" x14ac:dyDescent="0.25">
      <c r="A56" s="371"/>
      <c r="B56" s="273"/>
      <c r="C56" s="374"/>
      <c r="D56" s="267"/>
      <c r="E56" s="374"/>
      <c r="F56" s="276"/>
      <c r="G56" s="111" t="s">
        <v>167</v>
      </c>
      <c r="H56" s="61">
        <v>0</v>
      </c>
      <c r="I56" s="112">
        <v>0</v>
      </c>
      <c r="J56" s="61">
        <v>0</v>
      </c>
      <c r="K56" s="112">
        <v>0</v>
      </c>
      <c r="L56" s="61">
        <v>0</v>
      </c>
      <c r="M56" s="112">
        <v>0</v>
      </c>
      <c r="N56" s="61">
        <v>1</v>
      </c>
      <c r="O56" s="112">
        <v>0.06</v>
      </c>
      <c r="P56" s="61">
        <v>0</v>
      </c>
      <c r="Q56" s="112">
        <v>0</v>
      </c>
      <c r="R56" s="61">
        <f t="shared" si="2"/>
        <v>1</v>
      </c>
      <c r="S56" s="112">
        <f t="shared" si="2"/>
        <v>0.06</v>
      </c>
    </row>
    <row r="57" spans="1:19" ht="15.75" thickBot="1" x14ac:dyDescent="0.3">
      <c r="A57" s="371"/>
      <c r="B57" s="273"/>
      <c r="C57" s="374"/>
      <c r="D57" s="267"/>
      <c r="E57" s="374"/>
      <c r="F57" s="276"/>
      <c r="G57" s="111" t="s">
        <v>166</v>
      </c>
      <c r="H57" s="61">
        <v>8</v>
      </c>
      <c r="I57" s="112">
        <v>5.32</v>
      </c>
      <c r="J57" s="61">
        <v>2</v>
      </c>
      <c r="K57" s="112">
        <v>0.56999999999999995</v>
      </c>
      <c r="L57" s="61">
        <v>2</v>
      </c>
      <c r="M57" s="112">
        <v>1.32</v>
      </c>
      <c r="N57" s="61">
        <v>3</v>
      </c>
      <c r="O57" s="112">
        <v>1.77</v>
      </c>
      <c r="P57" s="61">
        <v>0</v>
      </c>
      <c r="Q57" s="112">
        <v>0</v>
      </c>
      <c r="R57" s="61">
        <f t="shared" si="2"/>
        <v>15</v>
      </c>
      <c r="S57" s="112">
        <f t="shared" si="2"/>
        <v>8.98</v>
      </c>
    </row>
    <row r="58" spans="1:19" ht="15.75" thickTop="1" x14ac:dyDescent="0.25">
      <c r="A58" s="371"/>
      <c r="B58" s="273"/>
      <c r="C58" s="374"/>
      <c r="D58" s="267"/>
      <c r="E58" s="381"/>
      <c r="F58" s="276"/>
      <c r="G58" s="79" t="s">
        <v>165</v>
      </c>
      <c r="H58" s="113">
        <v>85</v>
      </c>
      <c r="I58" s="114">
        <v>110.06</v>
      </c>
      <c r="J58" s="113">
        <v>92</v>
      </c>
      <c r="K58" s="114">
        <v>205.23</v>
      </c>
      <c r="L58" s="113">
        <v>7</v>
      </c>
      <c r="M58" s="114">
        <v>6.29</v>
      </c>
      <c r="N58" s="113">
        <v>12</v>
      </c>
      <c r="O58" s="114">
        <v>59.47</v>
      </c>
      <c r="P58" s="113">
        <v>6</v>
      </c>
      <c r="Q58" s="114">
        <v>35.33</v>
      </c>
      <c r="R58" s="113">
        <f t="shared" si="2"/>
        <v>202</v>
      </c>
      <c r="S58" s="114">
        <f>SUM(S51:S57)</f>
        <v>416.38</v>
      </c>
    </row>
    <row r="59" spans="1:19" ht="15" customHeight="1" thickBot="1" x14ac:dyDescent="0.3">
      <c r="A59" s="371"/>
      <c r="B59" s="273"/>
      <c r="C59" s="374"/>
      <c r="D59" s="267"/>
      <c r="E59" s="379" t="s">
        <v>164</v>
      </c>
      <c r="F59" s="276"/>
      <c r="G59" s="111" t="s">
        <v>163</v>
      </c>
      <c r="H59" s="61">
        <v>6</v>
      </c>
      <c r="I59" s="112">
        <v>110.15</v>
      </c>
      <c r="J59" s="61">
        <v>33</v>
      </c>
      <c r="K59" s="112">
        <v>756.44</v>
      </c>
      <c r="L59" s="61">
        <v>19</v>
      </c>
      <c r="M59" s="112">
        <v>6950.36</v>
      </c>
      <c r="N59" s="61">
        <v>140</v>
      </c>
      <c r="O59" s="112">
        <v>10906.22</v>
      </c>
      <c r="P59" s="61">
        <v>0</v>
      </c>
      <c r="Q59" s="112">
        <v>0</v>
      </c>
      <c r="R59" s="61">
        <f t="shared" si="2"/>
        <v>198</v>
      </c>
      <c r="S59" s="112">
        <f>+I59+K59+M59+O59+Q59</f>
        <v>18723.169999999998</v>
      </c>
    </row>
    <row r="60" spans="1:19" ht="15.75" thickTop="1" x14ac:dyDescent="0.25">
      <c r="A60" s="371"/>
      <c r="B60" s="273"/>
      <c r="C60" s="374"/>
      <c r="D60" s="267"/>
      <c r="E60" s="381"/>
      <c r="F60" s="276"/>
      <c r="G60" s="79" t="s">
        <v>162</v>
      </c>
      <c r="H60" s="113">
        <v>6</v>
      </c>
      <c r="I60" s="114">
        <v>110.15</v>
      </c>
      <c r="J60" s="113">
        <v>33</v>
      </c>
      <c r="K60" s="114">
        <v>756.44</v>
      </c>
      <c r="L60" s="113">
        <v>19</v>
      </c>
      <c r="M60" s="114">
        <v>6950.36</v>
      </c>
      <c r="N60" s="113">
        <v>140</v>
      </c>
      <c r="O60" s="114">
        <v>10906.22</v>
      </c>
      <c r="P60" s="113">
        <v>0</v>
      </c>
      <c r="Q60" s="114">
        <v>0</v>
      </c>
      <c r="R60" s="113">
        <f t="shared" si="2"/>
        <v>198</v>
      </c>
      <c r="S60" s="114">
        <f>SUM(S59)</f>
        <v>18723.169999999998</v>
      </c>
    </row>
    <row r="61" spans="1:19" ht="15" customHeight="1" x14ac:dyDescent="0.25">
      <c r="A61" s="371"/>
      <c r="B61" s="273"/>
      <c r="C61" s="374"/>
      <c r="D61" s="267"/>
      <c r="E61" s="379" t="s">
        <v>161</v>
      </c>
      <c r="F61" s="276"/>
      <c r="G61" s="111" t="s">
        <v>160</v>
      </c>
      <c r="H61" s="61">
        <v>0</v>
      </c>
      <c r="I61" s="112">
        <v>0</v>
      </c>
      <c r="J61" s="61">
        <v>0</v>
      </c>
      <c r="K61" s="112">
        <v>0</v>
      </c>
      <c r="L61" s="61">
        <v>0</v>
      </c>
      <c r="M61" s="112">
        <v>0</v>
      </c>
      <c r="N61" s="61">
        <v>0</v>
      </c>
      <c r="O61" s="112">
        <v>0</v>
      </c>
      <c r="P61" s="61">
        <v>0</v>
      </c>
      <c r="Q61" s="112">
        <v>0</v>
      </c>
      <c r="R61" s="61">
        <f t="shared" si="2"/>
        <v>0</v>
      </c>
      <c r="S61" s="112">
        <f>+I61+K61+M61+O61+Q61</f>
        <v>0</v>
      </c>
    </row>
    <row r="62" spans="1:19" x14ac:dyDescent="0.25">
      <c r="A62" s="371"/>
      <c r="B62" s="273"/>
      <c r="C62" s="374"/>
      <c r="D62" s="267"/>
      <c r="E62" s="374"/>
      <c r="F62" s="276"/>
      <c r="G62" s="111" t="s">
        <v>159</v>
      </c>
      <c r="H62" s="61">
        <v>92</v>
      </c>
      <c r="I62" s="112">
        <v>6546.67</v>
      </c>
      <c r="J62" s="61">
        <v>0</v>
      </c>
      <c r="K62" s="112">
        <v>0</v>
      </c>
      <c r="L62" s="61">
        <v>0</v>
      </c>
      <c r="M62" s="112">
        <v>0</v>
      </c>
      <c r="N62" s="61">
        <v>0</v>
      </c>
      <c r="O62" s="112">
        <v>0</v>
      </c>
      <c r="P62" s="61">
        <v>0</v>
      </c>
      <c r="Q62" s="112">
        <v>0</v>
      </c>
      <c r="R62" s="61">
        <f t="shared" si="2"/>
        <v>92</v>
      </c>
      <c r="S62" s="112">
        <f>+I62+K62+M62+O62+Q62</f>
        <v>6546.67</v>
      </c>
    </row>
    <row r="63" spans="1:19" ht="15.75" thickBot="1" x14ac:dyDescent="0.3">
      <c r="A63" s="371"/>
      <c r="B63" s="273"/>
      <c r="C63" s="374"/>
      <c r="D63" s="267"/>
      <c r="E63" s="374"/>
      <c r="F63" s="276"/>
      <c r="G63" s="111" t="s">
        <v>158</v>
      </c>
      <c r="H63" s="61">
        <v>148</v>
      </c>
      <c r="I63" s="112">
        <v>1207.3399999999999</v>
      </c>
      <c r="J63" s="61">
        <v>325</v>
      </c>
      <c r="K63" s="112">
        <v>22501.97</v>
      </c>
      <c r="L63" s="61">
        <v>24</v>
      </c>
      <c r="M63" s="112">
        <v>2646.52</v>
      </c>
      <c r="N63" s="61">
        <v>571</v>
      </c>
      <c r="O63" s="112">
        <v>83347.61</v>
      </c>
      <c r="P63" s="61">
        <v>3</v>
      </c>
      <c r="Q63" s="112">
        <v>245.95</v>
      </c>
      <c r="R63" s="61">
        <f t="shared" si="2"/>
        <v>1071</v>
      </c>
      <c r="S63" s="112">
        <f>+I63+K63+M63+O63+Q63</f>
        <v>109949.39</v>
      </c>
    </row>
    <row r="64" spans="1:19" ht="15.75" thickTop="1" x14ac:dyDescent="0.25">
      <c r="A64" s="371"/>
      <c r="B64" s="273"/>
      <c r="C64" s="374"/>
      <c r="D64" s="267"/>
      <c r="E64" s="381"/>
      <c r="F64" s="276"/>
      <c r="G64" s="79" t="s">
        <v>157</v>
      </c>
      <c r="H64" s="113">
        <v>175</v>
      </c>
      <c r="I64" s="114">
        <v>7754.01</v>
      </c>
      <c r="J64" s="113">
        <v>325</v>
      </c>
      <c r="K64" s="114">
        <v>22501.97</v>
      </c>
      <c r="L64" s="113">
        <v>24</v>
      </c>
      <c r="M64" s="114">
        <v>2646.52</v>
      </c>
      <c r="N64" s="113">
        <v>571</v>
      </c>
      <c r="O64" s="114">
        <v>83347.61</v>
      </c>
      <c r="P64" s="113">
        <v>3</v>
      </c>
      <c r="Q64" s="114">
        <v>245.95</v>
      </c>
      <c r="R64" s="113">
        <f t="shared" si="2"/>
        <v>1098</v>
      </c>
      <c r="S64" s="114">
        <f>SUM(S61:S63)</f>
        <v>116496.06</v>
      </c>
    </row>
    <row r="65" spans="1:19" ht="15.75" thickBot="1" x14ac:dyDescent="0.3">
      <c r="A65" s="371"/>
      <c r="B65" s="273"/>
      <c r="C65" s="374"/>
      <c r="D65" s="267"/>
      <c r="E65" s="379" t="s">
        <v>156</v>
      </c>
      <c r="F65" s="276"/>
      <c r="G65" s="111" t="s">
        <v>155</v>
      </c>
      <c r="H65" s="61">
        <v>175</v>
      </c>
      <c r="I65" s="112">
        <v>1011.99</v>
      </c>
      <c r="J65" s="61">
        <v>140</v>
      </c>
      <c r="K65" s="112">
        <v>739.43</v>
      </c>
      <c r="L65" s="61">
        <v>12</v>
      </c>
      <c r="M65" s="112">
        <v>77.319999999999993</v>
      </c>
      <c r="N65" s="61">
        <v>37</v>
      </c>
      <c r="O65" s="112">
        <v>403.13</v>
      </c>
      <c r="P65" s="61">
        <v>2</v>
      </c>
      <c r="Q65" s="112">
        <v>3.91</v>
      </c>
      <c r="R65" s="61">
        <f t="shared" si="2"/>
        <v>366</v>
      </c>
      <c r="S65" s="112">
        <f>+I65+K65+M65+O65+Q65</f>
        <v>2235.7799999999997</v>
      </c>
    </row>
    <row r="66" spans="1:19" ht="16.5" thickTop="1" thickBot="1" x14ac:dyDescent="0.3">
      <c r="A66" s="371"/>
      <c r="B66" s="273"/>
      <c r="C66" s="374"/>
      <c r="D66" s="267"/>
      <c r="E66" s="374"/>
      <c r="F66" s="276"/>
      <c r="G66" s="79" t="s">
        <v>154</v>
      </c>
      <c r="H66" s="115">
        <v>175</v>
      </c>
      <c r="I66" s="114">
        <v>1011.99</v>
      </c>
      <c r="J66" s="115">
        <v>140</v>
      </c>
      <c r="K66" s="114">
        <v>739.43</v>
      </c>
      <c r="L66" s="115">
        <v>12</v>
      </c>
      <c r="M66" s="114">
        <v>77.319999999999993</v>
      </c>
      <c r="N66" s="115">
        <v>37</v>
      </c>
      <c r="O66" s="114">
        <v>403.13</v>
      </c>
      <c r="P66" s="115">
        <v>2</v>
      </c>
      <c r="Q66" s="114">
        <v>3.91</v>
      </c>
      <c r="R66" s="115">
        <f t="shared" si="2"/>
        <v>366</v>
      </c>
      <c r="S66" s="114">
        <f>SUM(S65)</f>
        <v>2235.7799999999997</v>
      </c>
    </row>
    <row r="67" spans="1:19" ht="15.75" thickTop="1" x14ac:dyDescent="0.25">
      <c r="A67" s="371" t="s">
        <v>99</v>
      </c>
      <c r="B67" s="273"/>
      <c r="C67" s="374" t="s">
        <v>177</v>
      </c>
      <c r="D67" s="267"/>
      <c r="E67" s="379" t="s">
        <v>150</v>
      </c>
      <c r="F67" s="276"/>
      <c r="G67" s="111" t="s">
        <v>153</v>
      </c>
      <c r="H67" s="61">
        <v>0</v>
      </c>
      <c r="I67" s="112">
        <v>0</v>
      </c>
      <c r="J67" s="61">
        <v>0</v>
      </c>
      <c r="K67" s="112">
        <v>0</v>
      </c>
      <c r="L67" s="61">
        <v>0</v>
      </c>
      <c r="M67" s="112">
        <v>0</v>
      </c>
      <c r="N67" s="61">
        <v>0</v>
      </c>
      <c r="O67" s="112">
        <v>0</v>
      </c>
      <c r="P67" s="61">
        <v>0</v>
      </c>
      <c r="Q67" s="112">
        <v>0</v>
      </c>
      <c r="R67" s="61">
        <f t="shared" si="2"/>
        <v>0</v>
      </c>
      <c r="S67" s="112">
        <f t="shared" si="2"/>
        <v>0</v>
      </c>
    </row>
    <row r="68" spans="1:19" x14ac:dyDescent="0.25">
      <c r="A68" s="371"/>
      <c r="B68" s="273"/>
      <c r="C68" s="374"/>
      <c r="D68" s="267"/>
      <c r="E68" s="374"/>
      <c r="F68" s="276"/>
      <c r="G68" s="111" t="s">
        <v>494</v>
      </c>
      <c r="H68" s="61">
        <v>0</v>
      </c>
      <c r="I68" s="112">
        <v>0</v>
      </c>
      <c r="J68" s="61">
        <v>0</v>
      </c>
      <c r="K68" s="112">
        <v>0</v>
      </c>
      <c r="L68" s="61">
        <v>0</v>
      </c>
      <c r="M68" s="112">
        <v>0</v>
      </c>
      <c r="N68" s="61">
        <v>0</v>
      </c>
      <c r="O68" s="112">
        <v>0</v>
      </c>
      <c r="P68" s="61">
        <v>0</v>
      </c>
      <c r="Q68" s="112">
        <v>0</v>
      </c>
      <c r="R68" s="61">
        <f t="shared" si="2"/>
        <v>0</v>
      </c>
      <c r="S68" s="112">
        <f t="shared" si="2"/>
        <v>0</v>
      </c>
    </row>
    <row r="69" spans="1:19" x14ac:dyDescent="0.25">
      <c r="A69" s="371"/>
      <c r="B69" s="273"/>
      <c r="C69" s="374"/>
      <c r="D69" s="267"/>
      <c r="E69" s="374"/>
      <c r="F69" s="276"/>
      <c r="G69" s="111" t="s">
        <v>152</v>
      </c>
      <c r="H69" s="61">
        <v>0</v>
      </c>
      <c r="I69" s="112">
        <v>0</v>
      </c>
      <c r="J69" s="61">
        <v>0</v>
      </c>
      <c r="K69" s="112">
        <v>0</v>
      </c>
      <c r="L69" s="61">
        <v>0</v>
      </c>
      <c r="M69" s="112">
        <v>0</v>
      </c>
      <c r="N69" s="61">
        <v>0</v>
      </c>
      <c r="O69" s="112">
        <v>0</v>
      </c>
      <c r="P69" s="61">
        <v>0</v>
      </c>
      <c r="Q69" s="112">
        <v>0</v>
      </c>
      <c r="R69" s="61">
        <f t="shared" si="2"/>
        <v>0</v>
      </c>
      <c r="S69" s="112">
        <f t="shared" si="2"/>
        <v>0</v>
      </c>
    </row>
    <row r="70" spans="1:19" x14ac:dyDescent="0.25">
      <c r="A70" s="371"/>
      <c r="B70" s="273"/>
      <c r="C70" s="374"/>
      <c r="D70" s="267"/>
      <c r="E70" s="374"/>
      <c r="F70" s="276"/>
      <c r="G70" s="111" t="s">
        <v>495</v>
      </c>
      <c r="H70" s="61">
        <v>0</v>
      </c>
      <c r="I70" s="112">
        <v>0</v>
      </c>
      <c r="J70" s="61">
        <v>0</v>
      </c>
      <c r="K70" s="112">
        <v>0</v>
      </c>
      <c r="L70" s="61">
        <v>0</v>
      </c>
      <c r="M70" s="112">
        <v>0</v>
      </c>
      <c r="N70" s="61">
        <v>0</v>
      </c>
      <c r="O70" s="112">
        <v>0</v>
      </c>
      <c r="P70" s="61">
        <v>0</v>
      </c>
      <c r="Q70" s="112">
        <v>0</v>
      </c>
      <c r="R70" s="61">
        <f t="shared" si="2"/>
        <v>0</v>
      </c>
      <c r="S70" s="112">
        <f t="shared" si="2"/>
        <v>0</v>
      </c>
    </row>
    <row r="71" spans="1:19" x14ac:dyDescent="0.25">
      <c r="A71" s="371"/>
      <c r="B71" s="273"/>
      <c r="C71" s="374"/>
      <c r="D71" s="267"/>
      <c r="E71" s="374"/>
      <c r="F71" s="276"/>
      <c r="G71" s="111" t="s">
        <v>434</v>
      </c>
      <c r="H71" s="61">
        <v>0</v>
      </c>
      <c r="I71" s="112">
        <v>0</v>
      </c>
      <c r="J71" s="61">
        <v>0</v>
      </c>
      <c r="K71" s="112">
        <v>0</v>
      </c>
      <c r="L71" s="61">
        <v>0</v>
      </c>
      <c r="M71" s="112">
        <v>0</v>
      </c>
      <c r="N71" s="61">
        <v>0</v>
      </c>
      <c r="O71" s="112">
        <v>0</v>
      </c>
      <c r="P71" s="61">
        <v>0</v>
      </c>
      <c r="Q71" s="112">
        <v>0</v>
      </c>
      <c r="R71" s="61">
        <f t="shared" si="2"/>
        <v>0</v>
      </c>
      <c r="S71" s="112">
        <f t="shared" si="2"/>
        <v>0</v>
      </c>
    </row>
    <row r="72" spans="1:19" x14ac:dyDescent="0.25">
      <c r="A72" s="371"/>
      <c r="B72" s="273"/>
      <c r="C72" s="374"/>
      <c r="D72" s="267"/>
      <c r="E72" s="374"/>
      <c r="F72" s="276"/>
      <c r="G72" s="111" t="s">
        <v>151</v>
      </c>
      <c r="H72" s="61">
        <v>2</v>
      </c>
      <c r="I72" s="112">
        <v>0.2</v>
      </c>
      <c r="J72" s="61">
        <v>0</v>
      </c>
      <c r="K72" s="112">
        <v>0</v>
      </c>
      <c r="L72" s="61">
        <v>1</v>
      </c>
      <c r="M72" s="112">
        <v>0.04</v>
      </c>
      <c r="N72" s="61">
        <v>7</v>
      </c>
      <c r="O72" s="112">
        <v>4.72</v>
      </c>
      <c r="P72" s="61">
        <v>0</v>
      </c>
      <c r="Q72" s="112">
        <v>0</v>
      </c>
      <c r="R72" s="61">
        <f t="shared" si="2"/>
        <v>10</v>
      </c>
      <c r="S72" s="112">
        <f t="shared" si="2"/>
        <v>4.96</v>
      </c>
    </row>
    <row r="73" spans="1:19" ht="15.75" thickBot="1" x14ac:dyDescent="0.3">
      <c r="A73" s="371"/>
      <c r="B73" s="273"/>
      <c r="C73" s="374"/>
      <c r="D73" s="267"/>
      <c r="E73" s="374"/>
      <c r="F73" s="276"/>
      <c r="G73" s="111" t="s">
        <v>150</v>
      </c>
      <c r="H73" s="61">
        <v>0</v>
      </c>
      <c r="I73" s="112">
        <v>0</v>
      </c>
      <c r="J73" s="61">
        <v>0</v>
      </c>
      <c r="K73" s="112">
        <v>0</v>
      </c>
      <c r="L73" s="61">
        <v>0</v>
      </c>
      <c r="M73" s="112">
        <v>0</v>
      </c>
      <c r="N73" s="61">
        <v>0</v>
      </c>
      <c r="O73" s="112">
        <v>0</v>
      </c>
      <c r="P73" s="61">
        <v>0</v>
      </c>
      <c r="Q73" s="112">
        <v>0</v>
      </c>
      <c r="R73" s="61">
        <f t="shared" si="2"/>
        <v>0</v>
      </c>
      <c r="S73" s="112">
        <f t="shared" si="2"/>
        <v>0</v>
      </c>
    </row>
    <row r="74" spans="1:19" ht="16.5" thickTop="1" thickBot="1" x14ac:dyDescent="0.3">
      <c r="A74" s="371"/>
      <c r="B74" s="273"/>
      <c r="C74" s="374"/>
      <c r="D74" s="267"/>
      <c r="E74" s="376"/>
      <c r="F74" s="276"/>
      <c r="G74" s="79" t="s">
        <v>149</v>
      </c>
      <c r="H74" s="113">
        <v>2</v>
      </c>
      <c r="I74" s="114">
        <v>0.2</v>
      </c>
      <c r="J74" s="113">
        <v>0</v>
      </c>
      <c r="K74" s="114">
        <v>0</v>
      </c>
      <c r="L74" s="113">
        <v>1</v>
      </c>
      <c r="M74" s="114">
        <v>0.04</v>
      </c>
      <c r="N74" s="113">
        <v>7</v>
      </c>
      <c r="O74" s="114">
        <v>4.72</v>
      </c>
      <c r="P74" s="113">
        <v>0</v>
      </c>
      <c r="Q74" s="114">
        <v>0</v>
      </c>
      <c r="R74" s="113">
        <f t="shared" si="2"/>
        <v>10</v>
      </c>
      <c r="S74" s="114">
        <f>SUM(S67:S73)</f>
        <v>4.96</v>
      </c>
    </row>
    <row r="75" spans="1:19" ht="16.5" thickTop="1" thickBot="1" x14ac:dyDescent="0.3">
      <c r="A75" s="371"/>
      <c r="B75" s="273"/>
      <c r="C75" s="374"/>
      <c r="D75" s="267"/>
      <c r="E75" s="309"/>
      <c r="F75" s="276"/>
      <c r="G75" s="298" t="s">
        <v>558</v>
      </c>
      <c r="H75" s="113">
        <v>0</v>
      </c>
      <c r="I75" s="114">
        <v>0</v>
      </c>
      <c r="J75" s="113">
        <v>0</v>
      </c>
      <c r="K75" s="114">
        <v>0</v>
      </c>
      <c r="L75" s="113">
        <v>0</v>
      </c>
      <c r="M75" s="114">
        <v>0</v>
      </c>
      <c r="N75" s="113">
        <v>0</v>
      </c>
      <c r="O75" s="114">
        <v>0</v>
      </c>
      <c r="P75" s="113">
        <v>0</v>
      </c>
      <c r="Q75" s="114">
        <v>0</v>
      </c>
      <c r="R75" s="113">
        <f t="shared" si="2"/>
        <v>0</v>
      </c>
      <c r="S75" s="114">
        <f t="shared" si="2"/>
        <v>0</v>
      </c>
    </row>
    <row r="76" spans="1:19" ht="16.5" thickTop="1" thickBot="1" x14ac:dyDescent="0.3">
      <c r="A76" s="371"/>
      <c r="B76" s="273"/>
      <c r="C76" s="374"/>
      <c r="D76" s="267"/>
      <c r="E76" s="309"/>
      <c r="F76" s="276"/>
      <c r="G76" s="298" t="s">
        <v>559</v>
      </c>
      <c r="H76" s="113">
        <v>0</v>
      </c>
      <c r="I76" s="114">
        <v>0</v>
      </c>
      <c r="J76" s="113">
        <v>0</v>
      </c>
      <c r="K76" s="114">
        <v>0</v>
      </c>
      <c r="L76" s="113">
        <v>0</v>
      </c>
      <c r="M76" s="114">
        <v>0</v>
      </c>
      <c r="N76" s="113">
        <v>0</v>
      </c>
      <c r="O76" s="114">
        <v>0</v>
      </c>
      <c r="P76" s="113">
        <v>0</v>
      </c>
      <c r="Q76" s="114">
        <v>0</v>
      </c>
      <c r="R76" s="113">
        <f t="shared" si="2"/>
        <v>0</v>
      </c>
      <c r="S76" s="114">
        <f t="shared" si="2"/>
        <v>0</v>
      </c>
    </row>
    <row r="77" spans="1:19" ht="16.5" thickTop="1" thickBot="1" x14ac:dyDescent="0.3">
      <c r="A77" s="371"/>
      <c r="B77" s="273"/>
      <c r="C77" s="374"/>
      <c r="D77" s="267"/>
      <c r="E77" s="309"/>
      <c r="F77" s="276"/>
      <c r="G77" s="298" t="s">
        <v>560</v>
      </c>
      <c r="H77" s="113">
        <v>0</v>
      </c>
      <c r="I77" s="114">
        <v>0</v>
      </c>
      <c r="J77" s="113">
        <v>0</v>
      </c>
      <c r="K77" s="114">
        <v>0</v>
      </c>
      <c r="L77" s="113">
        <v>0</v>
      </c>
      <c r="M77" s="114">
        <v>0</v>
      </c>
      <c r="N77" s="113">
        <v>0</v>
      </c>
      <c r="O77" s="114">
        <v>0</v>
      </c>
      <c r="P77" s="113">
        <v>0</v>
      </c>
      <c r="Q77" s="114">
        <v>0</v>
      </c>
      <c r="R77" s="113">
        <f t="shared" si="2"/>
        <v>0</v>
      </c>
      <c r="S77" s="114">
        <f t="shared" si="2"/>
        <v>0</v>
      </c>
    </row>
    <row r="78" spans="1:19" ht="16.5" thickTop="1" thickBot="1" x14ac:dyDescent="0.3">
      <c r="A78" s="371"/>
      <c r="B78" s="273"/>
      <c r="C78" s="381"/>
      <c r="D78" s="267"/>
      <c r="E78" s="380" t="s">
        <v>148</v>
      </c>
      <c r="F78" s="380"/>
      <c r="G78" s="380"/>
      <c r="H78" s="116">
        <v>1135</v>
      </c>
      <c r="I78" s="117">
        <v>20998.36</v>
      </c>
      <c r="J78" s="116">
        <v>688</v>
      </c>
      <c r="K78" s="117">
        <v>28832.799999999999</v>
      </c>
      <c r="L78" s="116">
        <v>70</v>
      </c>
      <c r="M78" s="117">
        <v>10287.52</v>
      </c>
      <c r="N78" s="116">
        <v>760</v>
      </c>
      <c r="O78" s="117">
        <v>105357.94</v>
      </c>
      <c r="P78" s="116">
        <v>22</v>
      </c>
      <c r="Q78" s="117">
        <v>502.08</v>
      </c>
      <c r="R78" s="116">
        <f t="shared" si="2"/>
        <v>2675</v>
      </c>
      <c r="S78" s="117">
        <f>+S74+S66+S64+S60+S58+S50+S48+S46+S32+S19+S10+S75+S76+S77</f>
        <v>165978.70000000001</v>
      </c>
    </row>
    <row r="79" spans="1:19" ht="15" customHeight="1" thickTop="1" x14ac:dyDescent="0.25">
      <c r="A79" s="371"/>
      <c r="B79" s="267"/>
      <c r="C79" s="379" t="s">
        <v>98</v>
      </c>
      <c r="D79" s="267"/>
      <c r="E79" s="373" t="s">
        <v>147</v>
      </c>
      <c r="F79" s="276"/>
      <c r="G79" s="111" t="s">
        <v>24</v>
      </c>
      <c r="H79" s="61">
        <v>0</v>
      </c>
      <c r="I79" s="112">
        <v>0</v>
      </c>
      <c r="J79" s="61">
        <v>0</v>
      </c>
      <c r="K79" s="112">
        <v>0</v>
      </c>
      <c r="L79" s="61">
        <v>2</v>
      </c>
      <c r="M79" s="112">
        <v>66.239999999999995</v>
      </c>
      <c r="N79" s="61">
        <v>1</v>
      </c>
      <c r="O79" s="112">
        <v>13.32</v>
      </c>
      <c r="P79" s="61">
        <v>0</v>
      </c>
      <c r="Q79" s="112">
        <v>0</v>
      </c>
      <c r="R79" s="61">
        <f t="shared" si="2"/>
        <v>3</v>
      </c>
      <c r="S79" s="112">
        <f t="shared" si="2"/>
        <v>79.56</v>
      </c>
    </row>
    <row r="80" spans="1:19" x14ac:dyDescent="0.25">
      <c r="A80" s="371"/>
      <c r="B80" s="267"/>
      <c r="C80" s="374"/>
      <c r="D80" s="267"/>
      <c r="E80" s="374"/>
      <c r="F80" s="276"/>
      <c r="G80" s="111" t="s">
        <v>146</v>
      </c>
      <c r="H80" s="61">
        <v>15</v>
      </c>
      <c r="I80" s="112">
        <v>23.43</v>
      </c>
      <c r="J80" s="61">
        <v>69</v>
      </c>
      <c r="K80" s="112">
        <v>485.91</v>
      </c>
      <c r="L80" s="61">
        <v>1</v>
      </c>
      <c r="M80" s="112">
        <v>3.89</v>
      </c>
      <c r="N80" s="61">
        <v>60</v>
      </c>
      <c r="O80" s="112">
        <v>1976.02</v>
      </c>
      <c r="P80" s="61">
        <v>1</v>
      </c>
      <c r="Q80" s="112">
        <v>61.09</v>
      </c>
      <c r="R80" s="61">
        <f t="shared" si="2"/>
        <v>146</v>
      </c>
      <c r="S80" s="112">
        <f t="shared" si="2"/>
        <v>2550.34</v>
      </c>
    </row>
    <row r="81" spans="1:19" x14ac:dyDescent="0.25">
      <c r="A81" s="371"/>
      <c r="B81" s="267"/>
      <c r="C81" s="374"/>
      <c r="D81" s="267"/>
      <c r="E81" s="374"/>
      <c r="F81" s="276"/>
      <c r="G81" s="111" t="s">
        <v>145</v>
      </c>
      <c r="H81" s="61">
        <v>17</v>
      </c>
      <c r="I81" s="112">
        <v>23.96</v>
      </c>
      <c r="J81" s="61">
        <v>50</v>
      </c>
      <c r="K81" s="112">
        <v>241.21</v>
      </c>
      <c r="L81" s="61">
        <v>0</v>
      </c>
      <c r="M81" s="112">
        <v>0</v>
      </c>
      <c r="N81" s="61">
        <v>0</v>
      </c>
      <c r="O81" s="112">
        <v>0</v>
      </c>
      <c r="P81" s="61">
        <v>0</v>
      </c>
      <c r="Q81" s="112">
        <v>0</v>
      </c>
      <c r="R81" s="61">
        <f t="shared" si="2"/>
        <v>67</v>
      </c>
      <c r="S81" s="112">
        <f t="shared" si="2"/>
        <v>265.17</v>
      </c>
    </row>
    <row r="82" spans="1:19" x14ac:dyDescent="0.25">
      <c r="A82" s="371"/>
      <c r="B82" s="267"/>
      <c r="C82" s="374"/>
      <c r="D82" s="267"/>
      <c r="E82" s="374"/>
      <c r="F82" s="276"/>
      <c r="G82" s="111" t="s">
        <v>144</v>
      </c>
      <c r="H82" s="61">
        <v>4</v>
      </c>
      <c r="I82" s="112">
        <v>5.62</v>
      </c>
      <c r="J82" s="61">
        <v>0</v>
      </c>
      <c r="K82" s="112">
        <v>0</v>
      </c>
      <c r="L82" s="61">
        <v>1</v>
      </c>
      <c r="M82" s="112">
        <v>14.45</v>
      </c>
      <c r="N82" s="61">
        <v>6</v>
      </c>
      <c r="O82" s="112">
        <v>146.13</v>
      </c>
      <c r="P82" s="61">
        <v>0</v>
      </c>
      <c r="Q82" s="112">
        <v>0</v>
      </c>
      <c r="R82" s="61">
        <f t="shared" si="2"/>
        <v>11</v>
      </c>
      <c r="S82" s="112">
        <f t="shared" si="2"/>
        <v>166.2</v>
      </c>
    </row>
    <row r="83" spans="1:19" x14ac:dyDescent="0.25">
      <c r="A83" s="371"/>
      <c r="B83" s="267"/>
      <c r="C83" s="374"/>
      <c r="D83" s="267"/>
      <c r="E83" s="374"/>
      <c r="F83" s="276"/>
      <c r="G83" s="111" t="s">
        <v>143</v>
      </c>
      <c r="H83" s="61">
        <v>42</v>
      </c>
      <c r="I83" s="112">
        <v>24.26</v>
      </c>
      <c r="J83" s="61">
        <v>33</v>
      </c>
      <c r="K83" s="112">
        <v>146.85</v>
      </c>
      <c r="L83" s="61">
        <v>1</v>
      </c>
      <c r="M83" s="112">
        <v>13.38</v>
      </c>
      <c r="N83" s="61">
        <v>4</v>
      </c>
      <c r="O83" s="112">
        <v>33.619999999999997</v>
      </c>
      <c r="P83" s="61">
        <v>0</v>
      </c>
      <c r="Q83" s="112">
        <v>0</v>
      </c>
      <c r="R83" s="61">
        <f t="shared" si="2"/>
        <v>80</v>
      </c>
      <c r="S83" s="112">
        <f t="shared" si="2"/>
        <v>218.10999999999999</v>
      </c>
    </row>
    <row r="84" spans="1:19" x14ac:dyDescent="0.25">
      <c r="A84" s="371"/>
      <c r="B84" s="267"/>
      <c r="C84" s="374"/>
      <c r="D84" s="267"/>
      <c r="E84" s="374"/>
      <c r="F84" s="276"/>
      <c r="G84" s="111" t="s">
        <v>142</v>
      </c>
      <c r="H84" s="61">
        <v>3</v>
      </c>
      <c r="I84" s="112">
        <v>3.36</v>
      </c>
      <c r="J84" s="61">
        <v>9</v>
      </c>
      <c r="K84" s="112">
        <v>68.23</v>
      </c>
      <c r="L84" s="61">
        <v>4</v>
      </c>
      <c r="M84" s="112">
        <v>32.630000000000003</v>
      </c>
      <c r="N84" s="61">
        <v>43</v>
      </c>
      <c r="O84" s="112">
        <v>870.67</v>
      </c>
      <c r="P84" s="61">
        <v>0</v>
      </c>
      <c r="Q84" s="112">
        <v>0</v>
      </c>
      <c r="R84" s="61">
        <f t="shared" si="2"/>
        <v>59</v>
      </c>
      <c r="S84" s="112">
        <f t="shared" si="2"/>
        <v>974.89</v>
      </c>
    </row>
    <row r="85" spans="1:19" x14ac:dyDescent="0.25">
      <c r="A85" s="371"/>
      <c r="B85" s="267"/>
      <c r="C85" s="374"/>
      <c r="D85" s="267"/>
      <c r="E85" s="374"/>
      <c r="F85" s="276"/>
      <c r="G85" s="111" t="s">
        <v>141</v>
      </c>
      <c r="H85" s="61">
        <v>3</v>
      </c>
      <c r="I85" s="112">
        <v>2.67</v>
      </c>
      <c r="J85" s="61">
        <v>6</v>
      </c>
      <c r="K85" s="112">
        <v>16.22</v>
      </c>
      <c r="L85" s="61">
        <v>3</v>
      </c>
      <c r="M85" s="112">
        <v>3.77</v>
      </c>
      <c r="N85" s="61">
        <v>8</v>
      </c>
      <c r="O85" s="112">
        <v>170.98</v>
      </c>
      <c r="P85" s="61">
        <v>1</v>
      </c>
      <c r="Q85" s="112">
        <v>3.56</v>
      </c>
      <c r="R85" s="61">
        <f t="shared" si="2"/>
        <v>21</v>
      </c>
      <c r="S85" s="112">
        <f t="shared" si="2"/>
        <v>197.2</v>
      </c>
    </row>
    <row r="86" spans="1:19" x14ac:dyDescent="0.25">
      <c r="A86" s="371"/>
      <c r="B86" s="267"/>
      <c r="C86" s="374"/>
      <c r="D86" s="267"/>
      <c r="E86" s="374"/>
      <c r="F86" s="276"/>
      <c r="G86" s="111" t="s">
        <v>561</v>
      </c>
      <c r="H86" s="61">
        <v>0</v>
      </c>
      <c r="I86" s="112">
        <v>0</v>
      </c>
      <c r="J86" s="61">
        <v>0</v>
      </c>
      <c r="K86" s="112">
        <v>0</v>
      </c>
      <c r="L86" s="61">
        <v>0</v>
      </c>
      <c r="M86" s="112">
        <v>0</v>
      </c>
      <c r="N86" s="61">
        <v>0</v>
      </c>
      <c r="O86" s="112">
        <v>0</v>
      </c>
      <c r="P86" s="61">
        <v>0</v>
      </c>
      <c r="Q86" s="112">
        <v>0</v>
      </c>
      <c r="R86" s="61">
        <f t="shared" si="2"/>
        <v>0</v>
      </c>
      <c r="S86" s="112">
        <f t="shared" si="2"/>
        <v>0</v>
      </c>
    </row>
    <row r="87" spans="1:19" x14ac:dyDescent="0.25">
      <c r="A87" s="371"/>
      <c r="B87" s="267"/>
      <c r="C87" s="374"/>
      <c r="D87" s="267"/>
      <c r="E87" s="374"/>
      <c r="F87" s="276"/>
      <c r="G87" s="111" t="s">
        <v>140</v>
      </c>
      <c r="H87" s="61">
        <v>0</v>
      </c>
      <c r="I87" s="112">
        <v>0</v>
      </c>
      <c r="J87" s="61">
        <v>8</v>
      </c>
      <c r="K87" s="112">
        <v>197.73</v>
      </c>
      <c r="L87" s="61">
        <v>1</v>
      </c>
      <c r="M87" s="112">
        <v>8.14</v>
      </c>
      <c r="N87" s="61">
        <v>12</v>
      </c>
      <c r="O87" s="112">
        <v>427.17</v>
      </c>
      <c r="P87" s="61">
        <v>0</v>
      </c>
      <c r="Q87" s="112">
        <v>0</v>
      </c>
      <c r="R87" s="61">
        <f t="shared" si="2"/>
        <v>21</v>
      </c>
      <c r="S87" s="112">
        <f t="shared" si="2"/>
        <v>633.04</v>
      </c>
    </row>
    <row r="88" spans="1:19" ht="15.75" thickBot="1" x14ac:dyDescent="0.3">
      <c r="A88" s="371"/>
      <c r="B88" s="267"/>
      <c r="C88" s="374"/>
      <c r="D88" s="267"/>
      <c r="E88" s="374"/>
      <c r="F88" s="276"/>
      <c r="G88" s="111" t="s">
        <v>139</v>
      </c>
      <c r="H88" s="61">
        <v>1</v>
      </c>
      <c r="I88" s="112">
        <v>0.02</v>
      </c>
      <c r="J88" s="61">
        <v>0</v>
      </c>
      <c r="K88" s="112">
        <v>0</v>
      </c>
      <c r="L88" s="61">
        <v>0</v>
      </c>
      <c r="M88" s="112">
        <v>0</v>
      </c>
      <c r="N88" s="61">
        <v>0</v>
      </c>
      <c r="O88" s="112">
        <v>0</v>
      </c>
      <c r="P88" s="61">
        <v>0</v>
      </c>
      <c r="Q88" s="112">
        <v>0</v>
      </c>
      <c r="R88" s="61">
        <f t="shared" si="2"/>
        <v>1</v>
      </c>
      <c r="S88" s="112">
        <f t="shared" si="2"/>
        <v>0.02</v>
      </c>
    </row>
    <row r="89" spans="1:19" ht="15.75" thickTop="1" x14ac:dyDescent="0.25">
      <c r="A89" s="371"/>
      <c r="B89" s="267"/>
      <c r="C89" s="374"/>
      <c r="D89" s="267"/>
      <c r="E89" s="381"/>
      <c r="F89" s="276"/>
      <c r="G89" s="79" t="s">
        <v>138</v>
      </c>
      <c r="H89" s="113">
        <v>71</v>
      </c>
      <c r="I89" s="114">
        <v>83.32</v>
      </c>
      <c r="J89" s="113">
        <v>122</v>
      </c>
      <c r="K89" s="114">
        <v>1156.1500000000001</v>
      </c>
      <c r="L89" s="113">
        <v>12</v>
      </c>
      <c r="M89" s="114">
        <v>142.5</v>
      </c>
      <c r="N89" s="113">
        <v>111</v>
      </c>
      <c r="O89" s="114">
        <v>3637.91</v>
      </c>
      <c r="P89" s="113">
        <v>2</v>
      </c>
      <c r="Q89" s="114">
        <v>64.650000000000006</v>
      </c>
      <c r="R89" s="113">
        <f t="shared" si="2"/>
        <v>318</v>
      </c>
      <c r="S89" s="114">
        <f>SUM(S79:S88)</f>
        <v>5084.5300000000007</v>
      </c>
    </row>
    <row r="90" spans="1:19" ht="15.75" thickBot="1" x14ac:dyDescent="0.3">
      <c r="A90" s="371"/>
      <c r="B90" s="267"/>
      <c r="C90" s="374"/>
      <c r="D90" s="267"/>
      <c r="E90" s="379" t="s">
        <v>137</v>
      </c>
      <c r="F90" s="276"/>
      <c r="G90" s="111" t="s">
        <v>136</v>
      </c>
      <c r="H90" s="61">
        <v>0</v>
      </c>
      <c r="I90" s="112">
        <v>0</v>
      </c>
      <c r="J90" s="61">
        <v>0</v>
      </c>
      <c r="K90" s="112">
        <v>0</v>
      </c>
      <c r="L90" s="61">
        <v>0</v>
      </c>
      <c r="M90" s="112">
        <v>0</v>
      </c>
      <c r="N90" s="61">
        <v>0</v>
      </c>
      <c r="O90" s="112">
        <v>0</v>
      </c>
      <c r="P90" s="61">
        <v>0</v>
      </c>
      <c r="Q90" s="112">
        <v>0</v>
      </c>
      <c r="R90" s="61">
        <f t="shared" ref="R90:S122" si="3">+H90+J90+L90+N90+P90</f>
        <v>0</v>
      </c>
      <c r="S90" s="112">
        <f>+I90+K90+M90+O90+Q90</f>
        <v>0</v>
      </c>
    </row>
    <row r="91" spans="1:19" ht="15.75" thickTop="1" x14ac:dyDescent="0.25">
      <c r="A91" s="371"/>
      <c r="B91" s="267"/>
      <c r="C91" s="374"/>
      <c r="D91" s="267"/>
      <c r="E91" s="381"/>
      <c r="F91" s="276"/>
      <c r="G91" s="79" t="s">
        <v>135</v>
      </c>
      <c r="H91" s="113">
        <v>0</v>
      </c>
      <c r="I91" s="114">
        <v>0</v>
      </c>
      <c r="J91" s="113">
        <v>0</v>
      </c>
      <c r="K91" s="114">
        <v>0</v>
      </c>
      <c r="L91" s="113">
        <v>0</v>
      </c>
      <c r="M91" s="114">
        <v>0</v>
      </c>
      <c r="N91" s="113">
        <v>0</v>
      </c>
      <c r="O91" s="114">
        <v>0</v>
      </c>
      <c r="P91" s="113">
        <v>0</v>
      </c>
      <c r="Q91" s="114">
        <v>0</v>
      </c>
      <c r="R91" s="113">
        <f t="shared" si="3"/>
        <v>0</v>
      </c>
      <c r="S91" s="114">
        <f>SUM(S90)</f>
        <v>0</v>
      </c>
    </row>
    <row r="92" spans="1:19" ht="15" customHeight="1" x14ac:dyDescent="0.25">
      <c r="A92" s="371"/>
      <c r="B92" s="267"/>
      <c r="C92" s="374"/>
      <c r="D92" s="267"/>
      <c r="E92" s="379" t="s">
        <v>134</v>
      </c>
      <c r="F92" s="276"/>
      <c r="G92" s="111" t="s">
        <v>133</v>
      </c>
      <c r="H92" s="61">
        <v>1</v>
      </c>
      <c r="I92" s="112">
        <v>0.11</v>
      </c>
      <c r="J92" s="61">
        <v>2</v>
      </c>
      <c r="K92" s="112">
        <v>78.98</v>
      </c>
      <c r="L92" s="61">
        <v>0</v>
      </c>
      <c r="M92" s="112">
        <v>0</v>
      </c>
      <c r="N92" s="61">
        <v>12</v>
      </c>
      <c r="O92" s="112">
        <v>252.45</v>
      </c>
      <c r="P92" s="61">
        <v>0</v>
      </c>
      <c r="Q92" s="112">
        <v>0</v>
      </c>
      <c r="R92" s="61">
        <f t="shared" si="3"/>
        <v>15</v>
      </c>
      <c r="S92" s="112">
        <f t="shared" si="3"/>
        <v>331.53999999999996</v>
      </c>
    </row>
    <row r="93" spans="1:19" ht="15" customHeight="1" x14ac:dyDescent="0.25">
      <c r="A93" s="371"/>
      <c r="B93" s="267"/>
      <c r="C93" s="374"/>
      <c r="D93" s="267"/>
      <c r="E93" s="374"/>
      <c r="F93" s="276"/>
      <c r="G93" s="111" t="s">
        <v>496</v>
      </c>
      <c r="H93" s="61">
        <v>0</v>
      </c>
      <c r="I93" s="112">
        <v>0</v>
      </c>
      <c r="J93" s="61">
        <v>0</v>
      </c>
      <c r="K93" s="112">
        <v>0</v>
      </c>
      <c r="L93" s="61">
        <v>0</v>
      </c>
      <c r="M93" s="112">
        <v>0</v>
      </c>
      <c r="N93" s="61">
        <v>0</v>
      </c>
      <c r="O93" s="112">
        <v>0</v>
      </c>
      <c r="P93" s="61">
        <v>0</v>
      </c>
      <c r="Q93" s="112">
        <v>0</v>
      </c>
      <c r="R93" s="61">
        <f t="shared" si="3"/>
        <v>0</v>
      </c>
      <c r="S93" s="112">
        <f t="shared" si="3"/>
        <v>0</v>
      </c>
    </row>
    <row r="94" spans="1:19" x14ac:dyDescent="0.25">
      <c r="A94" s="371"/>
      <c r="B94" s="267"/>
      <c r="C94" s="374"/>
      <c r="D94" s="267"/>
      <c r="E94" s="374"/>
      <c r="F94" s="276"/>
      <c r="G94" s="111" t="s">
        <v>132</v>
      </c>
      <c r="H94" s="61">
        <v>18</v>
      </c>
      <c r="I94" s="112">
        <v>60.49</v>
      </c>
      <c r="J94" s="61">
        <v>50</v>
      </c>
      <c r="K94" s="112">
        <v>780.09</v>
      </c>
      <c r="L94" s="61">
        <v>11</v>
      </c>
      <c r="M94" s="112">
        <v>223.91</v>
      </c>
      <c r="N94" s="61">
        <v>142</v>
      </c>
      <c r="O94" s="112">
        <v>3657.71</v>
      </c>
      <c r="P94" s="61">
        <v>3</v>
      </c>
      <c r="Q94" s="112">
        <v>30.41</v>
      </c>
      <c r="R94" s="61">
        <f t="shared" si="3"/>
        <v>224</v>
      </c>
      <c r="S94" s="112">
        <f t="shared" si="3"/>
        <v>4752.6099999999997</v>
      </c>
    </row>
    <row r="95" spans="1:19" x14ac:dyDescent="0.25">
      <c r="A95" s="371"/>
      <c r="B95" s="267"/>
      <c r="C95" s="374"/>
      <c r="D95" s="267"/>
      <c r="E95" s="374"/>
      <c r="F95" s="276"/>
      <c r="G95" s="111" t="s">
        <v>497</v>
      </c>
      <c r="H95" s="61">
        <v>0</v>
      </c>
      <c r="I95" s="112">
        <v>0</v>
      </c>
      <c r="J95" s="61">
        <v>0</v>
      </c>
      <c r="K95" s="112">
        <v>0</v>
      </c>
      <c r="L95" s="61">
        <v>0</v>
      </c>
      <c r="M95" s="112">
        <v>0</v>
      </c>
      <c r="N95" s="61">
        <v>0</v>
      </c>
      <c r="O95" s="112">
        <v>0</v>
      </c>
      <c r="P95" s="61">
        <v>0</v>
      </c>
      <c r="Q95" s="112">
        <v>0</v>
      </c>
      <c r="R95" s="61">
        <f t="shared" si="3"/>
        <v>0</v>
      </c>
      <c r="S95" s="112">
        <f t="shared" si="3"/>
        <v>0</v>
      </c>
    </row>
    <row r="96" spans="1:19" x14ac:dyDescent="0.25">
      <c r="A96" s="371"/>
      <c r="B96" s="267"/>
      <c r="C96" s="374"/>
      <c r="D96" s="267"/>
      <c r="E96" s="374"/>
      <c r="F96" s="276"/>
      <c r="G96" s="111" t="s">
        <v>498</v>
      </c>
      <c r="H96" s="61">
        <v>0</v>
      </c>
      <c r="I96" s="112">
        <v>0</v>
      </c>
      <c r="J96" s="61">
        <v>0</v>
      </c>
      <c r="K96" s="112">
        <v>0</v>
      </c>
      <c r="L96" s="61">
        <v>0</v>
      </c>
      <c r="M96" s="112">
        <v>0</v>
      </c>
      <c r="N96" s="61">
        <v>0</v>
      </c>
      <c r="O96" s="112">
        <v>0</v>
      </c>
      <c r="P96" s="61">
        <v>0</v>
      </c>
      <c r="Q96" s="112">
        <v>0</v>
      </c>
      <c r="R96" s="61">
        <f t="shared" si="3"/>
        <v>0</v>
      </c>
      <c r="S96" s="112">
        <f t="shared" si="3"/>
        <v>0</v>
      </c>
    </row>
    <row r="97" spans="1:19" x14ac:dyDescent="0.25">
      <c r="A97" s="371"/>
      <c r="B97" s="267"/>
      <c r="C97" s="374"/>
      <c r="D97" s="267"/>
      <c r="E97" s="374"/>
      <c r="F97" s="276"/>
      <c r="G97" s="111" t="s">
        <v>129</v>
      </c>
      <c r="H97" s="61">
        <v>117</v>
      </c>
      <c r="I97" s="112">
        <v>236.6</v>
      </c>
      <c r="J97" s="61">
        <v>275</v>
      </c>
      <c r="K97" s="112">
        <v>6588.46</v>
      </c>
      <c r="L97" s="61">
        <v>31</v>
      </c>
      <c r="M97" s="112">
        <v>1407.25</v>
      </c>
      <c r="N97" s="61">
        <v>419</v>
      </c>
      <c r="O97" s="112">
        <v>17119.310000000001</v>
      </c>
      <c r="P97" s="61">
        <v>1</v>
      </c>
      <c r="Q97" s="112">
        <v>4.4800000000000004</v>
      </c>
      <c r="R97" s="61">
        <f t="shared" si="3"/>
        <v>843</v>
      </c>
      <c r="S97" s="112">
        <f t="shared" si="3"/>
        <v>25356.100000000002</v>
      </c>
    </row>
    <row r="98" spans="1:19" ht="15.75" thickBot="1" x14ac:dyDescent="0.3">
      <c r="A98" s="371"/>
      <c r="B98" s="267"/>
      <c r="C98" s="374"/>
      <c r="D98" s="267"/>
      <c r="E98" s="374"/>
      <c r="F98" s="276"/>
      <c r="G98" s="111" t="s">
        <v>499</v>
      </c>
      <c r="H98" s="61">
        <v>0</v>
      </c>
      <c r="I98" s="112">
        <v>0</v>
      </c>
      <c r="J98" s="61">
        <v>0</v>
      </c>
      <c r="K98" s="112">
        <v>0</v>
      </c>
      <c r="L98" s="61">
        <v>0</v>
      </c>
      <c r="M98" s="112">
        <v>0</v>
      </c>
      <c r="N98" s="61">
        <v>0</v>
      </c>
      <c r="O98" s="112">
        <v>0</v>
      </c>
      <c r="P98" s="61">
        <v>0</v>
      </c>
      <c r="Q98" s="112">
        <v>0</v>
      </c>
      <c r="R98" s="61">
        <f t="shared" si="3"/>
        <v>0</v>
      </c>
      <c r="S98" s="112">
        <f t="shared" si="3"/>
        <v>0</v>
      </c>
    </row>
    <row r="99" spans="1:19" ht="15.75" thickTop="1" x14ac:dyDescent="0.25">
      <c r="A99" s="371"/>
      <c r="B99" s="267"/>
      <c r="C99" s="374"/>
      <c r="D99" s="267"/>
      <c r="E99" s="381"/>
      <c r="F99" s="276"/>
      <c r="G99" s="79" t="s">
        <v>127</v>
      </c>
      <c r="H99" s="113">
        <v>129</v>
      </c>
      <c r="I99" s="114">
        <v>297.2</v>
      </c>
      <c r="J99" s="113">
        <v>283</v>
      </c>
      <c r="K99" s="114">
        <v>7447.53</v>
      </c>
      <c r="L99" s="113">
        <v>37</v>
      </c>
      <c r="M99" s="114">
        <v>1631.16</v>
      </c>
      <c r="N99" s="113">
        <v>448</v>
      </c>
      <c r="O99" s="114">
        <v>21029.47</v>
      </c>
      <c r="P99" s="113">
        <v>4</v>
      </c>
      <c r="Q99" s="114">
        <v>34.89</v>
      </c>
      <c r="R99" s="113">
        <f t="shared" si="3"/>
        <v>901</v>
      </c>
      <c r="S99" s="114">
        <f>SUM(S92:S98)</f>
        <v>30440.25</v>
      </c>
    </row>
    <row r="100" spans="1:19" ht="15" customHeight="1" x14ac:dyDescent="0.25">
      <c r="A100" s="371" t="s">
        <v>99</v>
      </c>
      <c r="B100" s="267"/>
      <c r="C100" s="374" t="s">
        <v>98</v>
      </c>
      <c r="D100" s="267"/>
      <c r="E100" s="379" t="s">
        <v>126</v>
      </c>
      <c r="F100" s="276"/>
      <c r="G100" s="111" t="s">
        <v>125</v>
      </c>
      <c r="H100" s="61">
        <v>4</v>
      </c>
      <c r="I100" s="112">
        <v>0.65</v>
      </c>
      <c r="J100" s="61">
        <v>16</v>
      </c>
      <c r="K100" s="112">
        <v>9.15</v>
      </c>
      <c r="L100" s="61">
        <v>2</v>
      </c>
      <c r="M100" s="112">
        <v>2.27</v>
      </c>
      <c r="N100" s="61">
        <v>70</v>
      </c>
      <c r="O100" s="112">
        <v>740.45</v>
      </c>
      <c r="P100" s="61">
        <v>0</v>
      </c>
      <c r="Q100" s="112">
        <v>0</v>
      </c>
      <c r="R100" s="61">
        <f t="shared" si="3"/>
        <v>92</v>
      </c>
      <c r="S100" s="112">
        <f t="shared" si="3"/>
        <v>752.5200000000001</v>
      </c>
    </row>
    <row r="101" spans="1:19" x14ac:dyDescent="0.25">
      <c r="A101" s="371"/>
      <c r="B101" s="267"/>
      <c r="C101" s="374"/>
      <c r="D101" s="267"/>
      <c r="E101" s="374"/>
      <c r="F101" s="276"/>
      <c r="G101" s="111" t="s">
        <v>124</v>
      </c>
      <c r="H101" s="61">
        <v>0</v>
      </c>
      <c r="I101" s="112">
        <v>0</v>
      </c>
      <c r="J101" s="61">
        <v>1</v>
      </c>
      <c r="K101" s="112">
        <v>0.5</v>
      </c>
      <c r="L101" s="61">
        <v>0</v>
      </c>
      <c r="M101" s="112">
        <v>0</v>
      </c>
      <c r="N101" s="61">
        <v>0</v>
      </c>
      <c r="O101" s="112">
        <v>0</v>
      </c>
      <c r="P101" s="61">
        <v>0</v>
      </c>
      <c r="Q101" s="112">
        <v>0</v>
      </c>
      <c r="R101" s="61">
        <f t="shared" si="3"/>
        <v>1</v>
      </c>
      <c r="S101" s="112">
        <f t="shared" si="3"/>
        <v>0.5</v>
      </c>
    </row>
    <row r="102" spans="1:19" x14ac:dyDescent="0.25">
      <c r="A102" s="371"/>
      <c r="B102" s="267"/>
      <c r="C102" s="374"/>
      <c r="D102" s="267"/>
      <c r="E102" s="374"/>
      <c r="F102" s="276"/>
      <c r="G102" s="111" t="s">
        <v>123</v>
      </c>
      <c r="H102" s="61">
        <v>1</v>
      </c>
      <c r="I102" s="112">
        <v>0.01</v>
      </c>
      <c r="J102" s="61">
        <v>0</v>
      </c>
      <c r="K102" s="112">
        <v>0</v>
      </c>
      <c r="L102" s="61">
        <v>2</v>
      </c>
      <c r="M102" s="112">
        <v>5.26</v>
      </c>
      <c r="N102" s="61">
        <v>0</v>
      </c>
      <c r="O102" s="112">
        <v>0</v>
      </c>
      <c r="P102" s="61">
        <v>0</v>
      </c>
      <c r="Q102" s="112">
        <v>0</v>
      </c>
      <c r="R102" s="61">
        <f t="shared" si="3"/>
        <v>3</v>
      </c>
      <c r="S102" s="112">
        <f t="shared" si="3"/>
        <v>5.27</v>
      </c>
    </row>
    <row r="103" spans="1:19" x14ac:dyDescent="0.25">
      <c r="A103" s="371"/>
      <c r="B103" s="267"/>
      <c r="C103" s="374"/>
      <c r="D103" s="267"/>
      <c r="E103" s="374"/>
      <c r="F103" s="276"/>
      <c r="G103" s="111" t="s">
        <v>122</v>
      </c>
      <c r="H103" s="61">
        <v>0</v>
      </c>
      <c r="I103" s="112">
        <v>0</v>
      </c>
      <c r="J103" s="61">
        <v>1</v>
      </c>
      <c r="K103" s="112">
        <v>0.24</v>
      </c>
      <c r="L103" s="61">
        <v>1</v>
      </c>
      <c r="M103" s="112">
        <v>1.76</v>
      </c>
      <c r="N103" s="61">
        <v>1</v>
      </c>
      <c r="O103" s="112">
        <v>0.02</v>
      </c>
      <c r="P103" s="61">
        <v>0</v>
      </c>
      <c r="Q103" s="112">
        <v>0</v>
      </c>
      <c r="R103" s="61">
        <f t="shared" si="3"/>
        <v>3</v>
      </c>
      <c r="S103" s="112">
        <f t="shared" si="3"/>
        <v>2.02</v>
      </c>
    </row>
    <row r="104" spans="1:19" x14ac:dyDescent="0.25">
      <c r="A104" s="371"/>
      <c r="B104" s="267"/>
      <c r="C104" s="374"/>
      <c r="D104" s="267"/>
      <c r="E104" s="374"/>
      <c r="F104" s="276"/>
      <c r="G104" s="111" t="s">
        <v>511</v>
      </c>
      <c r="H104" s="61">
        <v>1</v>
      </c>
      <c r="I104" s="112">
        <v>0.03</v>
      </c>
      <c r="J104" s="61">
        <v>1</v>
      </c>
      <c r="K104" s="112">
        <v>0.84</v>
      </c>
      <c r="L104" s="61">
        <v>1</v>
      </c>
      <c r="M104" s="112">
        <v>1.05</v>
      </c>
      <c r="N104" s="61">
        <v>0</v>
      </c>
      <c r="O104" s="112">
        <v>0</v>
      </c>
      <c r="P104" s="61">
        <v>0</v>
      </c>
      <c r="Q104" s="112">
        <v>0</v>
      </c>
      <c r="R104" s="61">
        <f t="shared" si="3"/>
        <v>3</v>
      </c>
      <c r="S104" s="112">
        <f t="shared" si="3"/>
        <v>1.92</v>
      </c>
    </row>
    <row r="105" spans="1:19" x14ac:dyDescent="0.25">
      <c r="A105" s="371"/>
      <c r="B105" s="267"/>
      <c r="C105" s="374"/>
      <c r="D105" s="267"/>
      <c r="E105" s="374"/>
      <c r="F105" s="276"/>
      <c r="G105" s="111" t="s">
        <v>121</v>
      </c>
      <c r="H105" s="61">
        <v>13</v>
      </c>
      <c r="I105" s="112">
        <v>1.5</v>
      </c>
      <c r="J105" s="61">
        <v>8</v>
      </c>
      <c r="K105" s="112">
        <v>2.44</v>
      </c>
      <c r="L105" s="61">
        <v>2</v>
      </c>
      <c r="M105" s="112">
        <v>4.1500000000000004</v>
      </c>
      <c r="N105" s="61">
        <v>2</v>
      </c>
      <c r="O105" s="112">
        <v>0.28999999999999998</v>
      </c>
      <c r="P105" s="61">
        <v>0</v>
      </c>
      <c r="Q105" s="112">
        <v>0</v>
      </c>
      <c r="R105" s="61">
        <f t="shared" si="3"/>
        <v>25</v>
      </c>
      <c r="S105" s="112">
        <f t="shared" si="3"/>
        <v>8.379999999999999</v>
      </c>
    </row>
    <row r="106" spans="1:19" x14ac:dyDescent="0.25">
      <c r="A106" s="371"/>
      <c r="B106" s="267"/>
      <c r="C106" s="374"/>
      <c r="D106" s="267"/>
      <c r="E106" s="374"/>
      <c r="F106" s="276"/>
      <c r="G106" s="111" t="s">
        <v>120</v>
      </c>
      <c r="H106" s="61">
        <v>1</v>
      </c>
      <c r="I106" s="112">
        <v>0.2</v>
      </c>
      <c r="J106" s="61">
        <v>2</v>
      </c>
      <c r="K106" s="112">
        <v>0.46</v>
      </c>
      <c r="L106" s="61">
        <v>0</v>
      </c>
      <c r="M106" s="112">
        <v>0</v>
      </c>
      <c r="N106" s="61">
        <v>0</v>
      </c>
      <c r="O106" s="112">
        <v>0</v>
      </c>
      <c r="P106" s="61">
        <v>1</v>
      </c>
      <c r="Q106" s="112">
        <v>5.25</v>
      </c>
      <c r="R106" s="61">
        <f t="shared" si="3"/>
        <v>4</v>
      </c>
      <c r="S106" s="112">
        <f t="shared" si="3"/>
        <v>5.91</v>
      </c>
    </row>
    <row r="107" spans="1:19" x14ac:dyDescent="0.25">
      <c r="A107" s="371"/>
      <c r="B107" s="267"/>
      <c r="C107" s="374"/>
      <c r="D107" s="267"/>
      <c r="E107" s="374"/>
      <c r="F107" s="276"/>
      <c r="G107" s="111" t="s">
        <v>119</v>
      </c>
      <c r="H107" s="61">
        <v>1</v>
      </c>
      <c r="I107" s="112">
        <v>0.04</v>
      </c>
      <c r="J107" s="61">
        <v>0</v>
      </c>
      <c r="K107" s="112">
        <v>0</v>
      </c>
      <c r="L107" s="61">
        <v>1</v>
      </c>
      <c r="M107" s="112">
        <v>0.05</v>
      </c>
      <c r="N107" s="61">
        <v>1</v>
      </c>
      <c r="O107" s="112">
        <v>0.25</v>
      </c>
      <c r="P107" s="61">
        <v>0</v>
      </c>
      <c r="Q107" s="112">
        <v>0</v>
      </c>
      <c r="R107" s="61">
        <f t="shared" si="3"/>
        <v>3</v>
      </c>
      <c r="S107" s="112">
        <f t="shared" si="3"/>
        <v>0.33999999999999997</v>
      </c>
    </row>
    <row r="108" spans="1:19" x14ac:dyDescent="0.25">
      <c r="A108" s="371"/>
      <c r="B108" s="267"/>
      <c r="C108" s="374"/>
      <c r="D108" s="267"/>
      <c r="E108" s="374"/>
      <c r="F108" s="276"/>
      <c r="G108" s="111" t="s">
        <v>118</v>
      </c>
      <c r="H108" s="61">
        <v>1</v>
      </c>
      <c r="I108" s="112">
        <v>0.1</v>
      </c>
      <c r="J108" s="61">
        <v>0</v>
      </c>
      <c r="K108" s="112">
        <v>0</v>
      </c>
      <c r="L108" s="61">
        <v>1</v>
      </c>
      <c r="M108" s="112">
        <v>0.15</v>
      </c>
      <c r="N108" s="61">
        <v>0</v>
      </c>
      <c r="O108" s="112">
        <v>0</v>
      </c>
      <c r="P108" s="61">
        <v>0</v>
      </c>
      <c r="Q108" s="112">
        <v>0</v>
      </c>
      <c r="R108" s="61">
        <f t="shared" si="3"/>
        <v>2</v>
      </c>
      <c r="S108" s="112">
        <f t="shared" si="3"/>
        <v>0.25</v>
      </c>
    </row>
    <row r="109" spans="1:19" x14ac:dyDescent="0.25">
      <c r="A109" s="371"/>
      <c r="B109" s="267"/>
      <c r="C109" s="374"/>
      <c r="D109" s="267"/>
      <c r="E109" s="374"/>
      <c r="F109" s="276"/>
      <c r="G109" s="111" t="s">
        <v>117</v>
      </c>
      <c r="H109" s="61">
        <v>1</v>
      </c>
      <c r="I109" s="112">
        <v>0.2</v>
      </c>
      <c r="J109" s="61">
        <v>2</v>
      </c>
      <c r="K109" s="112">
        <v>1.01</v>
      </c>
      <c r="L109" s="61">
        <v>2</v>
      </c>
      <c r="M109" s="112">
        <v>1.37</v>
      </c>
      <c r="N109" s="61">
        <v>1</v>
      </c>
      <c r="O109" s="112">
        <v>0.01</v>
      </c>
      <c r="P109" s="61">
        <v>0</v>
      </c>
      <c r="Q109" s="112">
        <v>0</v>
      </c>
      <c r="R109" s="61">
        <f t="shared" si="3"/>
        <v>6</v>
      </c>
      <c r="S109" s="112">
        <f t="shared" si="3"/>
        <v>2.59</v>
      </c>
    </row>
    <row r="110" spans="1:19" x14ac:dyDescent="0.25">
      <c r="A110" s="371"/>
      <c r="B110" s="267"/>
      <c r="C110" s="374"/>
      <c r="D110" s="267"/>
      <c r="E110" s="374"/>
      <c r="F110" s="276"/>
      <c r="G110" s="111" t="s">
        <v>116</v>
      </c>
      <c r="H110" s="61">
        <v>1</v>
      </c>
      <c r="I110" s="112">
        <v>0.03</v>
      </c>
      <c r="J110" s="61">
        <v>1</v>
      </c>
      <c r="K110" s="112">
        <v>0.5</v>
      </c>
      <c r="L110" s="61">
        <v>0</v>
      </c>
      <c r="M110" s="112">
        <v>0</v>
      </c>
      <c r="N110" s="61">
        <v>0</v>
      </c>
      <c r="O110" s="112">
        <v>0</v>
      </c>
      <c r="P110" s="61">
        <v>0</v>
      </c>
      <c r="Q110" s="112">
        <v>0</v>
      </c>
      <c r="R110" s="61">
        <f t="shared" si="3"/>
        <v>2</v>
      </c>
      <c r="S110" s="112">
        <f t="shared" si="3"/>
        <v>0.53</v>
      </c>
    </row>
    <row r="111" spans="1:19" x14ac:dyDescent="0.25">
      <c r="A111" s="371"/>
      <c r="B111" s="267"/>
      <c r="C111" s="374"/>
      <c r="D111" s="267"/>
      <c r="E111" s="374"/>
      <c r="F111" s="276"/>
      <c r="G111" s="111" t="s">
        <v>115</v>
      </c>
      <c r="H111" s="61">
        <v>0</v>
      </c>
      <c r="I111" s="112">
        <v>0</v>
      </c>
      <c r="J111" s="61">
        <v>1</v>
      </c>
      <c r="K111" s="112">
        <v>0.04</v>
      </c>
      <c r="L111" s="61">
        <v>0</v>
      </c>
      <c r="M111" s="112">
        <v>0</v>
      </c>
      <c r="N111" s="61">
        <v>0</v>
      </c>
      <c r="O111" s="112">
        <v>0</v>
      </c>
      <c r="P111" s="61">
        <v>0</v>
      </c>
      <c r="Q111" s="112">
        <v>0</v>
      </c>
      <c r="R111" s="61">
        <f t="shared" si="3"/>
        <v>1</v>
      </c>
      <c r="S111" s="112">
        <f t="shared" si="3"/>
        <v>0.04</v>
      </c>
    </row>
    <row r="112" spans="1:19" x14ac:dyDescent="0.25">
      <c r="A112" s="371"/>
      <c r="B112" s="267"/>
      <c r="C112" s="374"/>
      <c r="D112" s="267"/>
      <c r="E112" s="374"/>
      <c r="F112" s="276"/>
      <c r="G112" s="111" t="s">
        <v>114</v>
      </c>
      <c r="H112" s="61">
        <v>1</v>
      </c>
      <c r="I112" s="112">
        <v>0.02</v>
      </c>
      <c r="J112" s="61">
        <v>1</v>
      </c>
      <c r="K112" s="112">
        <v>0.18</v>
      </c>
      <c r="L112" s="61">
        <v>0</v>
      </c>
      <c r="M112" s="112">
        <v>0</v>
      </c>
      <c r="N112" s="61">
        <v>1</v>
      </c>
      <c r="O112" s="112">
        <v>1</v>
      </c>
      <c r="P112" s="61">
        <v>0</v>
      </c>
      <c r="Q112" s="112">
        <v>0</v>
      </c>
      <c r="R112" s="61">
        <f t="shared" si="3"/>
        <v>3</v>
      </c>
      <c r="S112" s="112">
        <f t="shared" si="3"/>
        <v>1.2</v>
      </c>
    </row>
    <row r="113" spans="1:19" x14ac:dyDescent="0.25">
      <c r="A113" s="371"/>
      <c r="B113" s="267"/>
      <c r="C113" s="374"/>
      <c r="D113" s="267"/>
      <c r="E113" s="374"/>
      <c r="F113" s="276"/>
      <c r="G113" s="111" t="s">
        <v>113</v>
      </c>
      <c r="H113" s="61">
        <v>2</v>
      </c>
      <c r="I113" s="112">
        <v>0.6</v>
      </c>
      <c r="J113" s="61">
        <v>1</v>
      </c>
      <c r="K113" s="112">
        <v>1.64</v>
      </c>
      <c r="L113" s="61">
        <v>1</v>
      </c>
      <c r="M113" s="112">
        <v>4.33</v>
      </c>
      <c r="N113" s="61">
        <v>0</v>
      </c>
      <c r="O113" s="112">
        <v>0</v>
      </c>
      <c r="P113" s="61">
        <v>0</v>
      </c>
      <c r="Q113" s="112">
        <v>0</v>
      </c>
      <c r="R113" s="61">
        <f t="shared" si="3"/>
        <v>4</v>
      </c>
      <c r="S113" s="112">
        <f t="shared" si="3"/>
        <v>6.57</v>
      </c>
    </row>
    <row r="114" spans="1:19" x14ac:dyDescent="0.25">
      <c r="A114" s="371"/>
      <c r="B114" s="267"/>
      <c r="C114" s="374"/>
      <c r="D114" s="267"/>
      <c r="E114" s="374"/>
      <c r="F114" s="276"/>
      <c r="G114" s="111" t="s">
        <v>562</v>
      </c>
      <c r="H114" s="61">
        <v>0</v>
      </c>
      <c r="I114" s="112">
        <v>0</v>
      </c>
      <c r="J114" s="61">
        <v>0</v>
      </c>
      <c r="K114" s="112">
        <v>0</v>
      </c>
      <c r="L114" s="61">
        <v>0</v>
      </c>
      <c r="M114" s="112">
        <v>0</v>
      </c>
      <c r="N114" s="61">
        <v>0</v>
      </c>
      <c r="O114" s="112">
        <v>0</v>
      </c>
      <c r="P114" s="61">
        <v>0</v>
      </c>
      <c r="Q114" s="112">
        <v>0</v>
      </c>
      <c r="R114" s="61">
        <f t="shared" si="3"/>
        <v>0</v>
      </c>
      <c r="S114" s="112">
        <f t="shared" si="3"/>
        <v>0</v>
      </c>
    </row>
    <row r="115" spans="1:19" x14ac:dyDescent="0.25">
      <c r="A115" s="371"/>
      <c r="B115" s="267"/>
      <c r="C115" s="374"/>
      <c r="D115" s="267"/>
      <c r="E115" s="374"/>
      <c r="F115" s="276"/>
      <c r="G115" s="111" t="s">
        <v>112</v>
      </c>
      <c r="H115" s="61">
        <v>1</v>
      </c>
      <c r="I115" s="112">
        <v>0.1</v>
      </c>
      <c r="J115" s="61">
        <v>3</v>
      </c>
      <c r="K115" s="112">
        <v>1.45</v>
      </c>
      <c r="L115" s="61">
        <v>0</v>
      </c>
      <c r="M115" s="112">
        <v>0</v>
      </c>
      <c r="N115" s="61">
        <v>2</v>
      </c>
      <c r="O115" s="112">
        <v>16.010000000000002</v>
      </c>
      <c r="P115" s="61">
        <v>0</v>
      </c>
      <c r="Q115" s="112">
        <v>0</v>
      </c>
      <c r="R115" s="61">
        <f t="shared" si="3"/>
        <v>6</v>
      </c>
      <c r="S115" s="112">
        <f t="shared" si="3"/>
        <v>17.560000000000002</v>
      </c>
    </row>
    <row r="116" spans="1:19" x14ac:dyDescent="0.25">
      <c r="A116" s="371"/>
      <c r="B116" s="267"/>
      <c r="C116" s="374"/>
      <c r="D116" s="267"/>
      <c r="E116" s="374"/>
      <c r="F116" s="276"/>
      <c r="G116" s="111" t="s">
        <v>111</v>
      </c>
      <c r="H116" s="61">
        <v>2</v>
      </c>
      <c r="I116" s="112">
        <v>4.7</v>
      </c>
      <c r="J116" s="61">
        <v>1</v>
      </c>
      <c r="K116" s="112">
        <v>7.0000000000000007E-2</v>
      </c>
      <c r="L116" s="61">
        <v>0</v>
      </c>
      <c r="M116" s="112">
        <v>0</v>
      </c>
      <c r="N116" s="61">
        <v>3</v>
      </c>
      <c r="O116" s="112">
        <v>6.47</v>
      </c>
      <c r="P116" s="61">
        <v>0</v>
      </c>
      <c r="Q116" s="112">
        <v>0</v>
      </c>
      <c r="R116" s="61">
        <f t="shared" si="3"/>
        <v>6</v>
      </c>
      <c r="S116" s="112">
        <f t="shared" si="3"/>
        <v>11.24</v>
      </c>
    </row>
    <row r="117" spans="1:19" x14ac:dyDescent="0.25">
      <c r="A117" s="371"/>
      <c r="B117" s="267"/>
      <c r="C117" s="374"/>
      <c r="D117" s="267"/>
      <c r="E117" s="374"/>
      <c r="F117" s="276"/>
      <c r="G117" s="111" t="s">
        <v>110</v>
      </c>
      <c r="H117" s="61">
        <v>1</v>
      </c>
      <c r="I117" s="112">
        <v>0.02</v>
      </c>
      <c r="J117" s="61">
        <v>1</v>
      </c>
      <c r="K117" s="112">
        <v>0.1</v>
      </c>
      <c r="L117" s="61">
        <v>0</v>
      </c>
      <c r="M117" s="112">
        <v>0</v>
      </c>
      <c r="N117" s="61">
        <v>1</v>
      </c>
      <c r="O117" s="112">
        <v>0.32</v>
      </c>
      <c r="P117" s="61">
        <v>0</v>
      </c>
      <c r="Q117" s="112">
        <v>0</v>
      </c>
      <c r="R117" s="61">
        <f t="shared" si="3"/>
        <v>3</v>
      </c>
      <c r="S117" s="112">
        <f t="shared" si="3"/>
        <v>0.44</v>
      </c>
    </row>
    <row r="118" spans="1:19" x14ac:dyDescent="0.25">
      <c r="A118" s="371"/>
      <c r="B118" s="267"/>
      <c r="C118" s="374"/>
      <c r="D118" s="267"/>
      <c r="E118" s="374"/>
      <c r="F118" s="276"/>
      <c r="G118" s="111" t="s">
        <v>109</v>
      </c>
      <c r="H118" s="61">
        <v>7</v>
      </c>
      <c r="I118" s="112">
        <v>3.16</v>
      </c>
      <c r="J118" s="61">
        <v>7</v>
      </c>
      <c r="K118" s="112">
        <v>2.93</v>
      </c>
      <c r="L118" s="61">
        <v>0</v>
      </c>
      <c r="M118" s="112">
        <v>0</v>
      </c>
      <c r="N118" s="61">
        <v>1</v>
      </c>
      <c r="O118" s="112">
        <v>0.2</v>
      </c>
      <c r="P118" s="61">
        <v>0</v>
      </c>
      <c r="Q118" s="112">
        <v>0</v>
      </c>
      <c r="R118" s="61">
        <f t="shared" si="3"/>
        <v>15</v>
      </c>
      <c r="S118" s="112">
        <f t="shared" si="3"/>
        <v>6.29</v>
      </c>
    </row>
    <row r="119" spans="1:19" x14ac:dyDescent="0.25">
      <c r="A119" s="371"/>
      <c r="B119" s="267"/>
      <c r="C119" s="374"/>
      <c r="D119" s="267"/>
      <c r="E119" s="374"/>
      <c r="F119" s="276"/>
      <c r="G119" s="111" t="s">
        <v>108</v>
      </c>
      <c r="H119" s="61">
        <v>0</v>
      </c>
      <c r="I119" s="112">
        <v>0</v>
      </c>
      <c r="J119" s="61">
        <v>0</v>
      </c>
      <c r="K119" s="112">
        <v>0</v>
      </c>
      <c r="L119" s="61">
        <v>0</v>
      </c>
      <c r="M119" s="112">
        <v>0</v>
      </c>
      <c r="N119" s="61">
        <v>0</v>
      </c>
      <c r="O119" s="112">
        <v>0</v>
      </c>
      <c r="P119" s="61">
        <v>0</v>
      </c>
      <c r="Q119" s="112">
        <v>0</v>
      </c>
      <c r="R119" s="61">
        <f t="shared" si="3"/>
        <v>0</v>
      </c>
      <c r="S119" s="112">
        <f t="shared" si="3"/>
        <v>0</v>
      </c>
    </row>
    <row r="120" spans="1:19" x14ac:dyDescent="0.25">
      <c r="A120" s="371"/>
      <c r="B120" s="267"/>
      <c r="C120" s="374"/>
      <c r="D120" s="267"/>
      <c r="E120" s="374"/>
      <c r="F120" s="276"/>
      <c r="G120" s="111" t="s">
        <v>107</v>
      </c>
      <c r="H120" s="61">
        <v>0</v>
      </c>
      <c r="I120" s="112">
        <v>0</v>
      </c>
      <c r="J120" s="61">
        <v>0</v>
      </c>
      <c r="K120" s="112">
        <v>0</v>
      </c>
      <c r="L120" s="61">
        <v>0</v>
      </c>
      <c r="M120" s="112">
        <v>0</v>
      </c>
      <c r="N120" s="61">
        <v>0</v>
      </c>
      <c r="O120" s="112">
        <v>0</v>
      </c>
      <c r="P120" s="61">
        <v>0</v>
      </c>
      <c r="Q120" s="112">
        <v>0</v>
      </c>
      <c r="R120" s="61">
        <f t="shared" si="3"/>
        <v>0</v>
      </c>
      <c r="S120" s="112">
        <f t="shared" si="3"/>
        <v>0</v>
      </c>
    </row>
    <row r="121" spans="1:19" x14ac:dyDescent="0.25">
      <c r="A121" s="371"/>
      <c r="B121" s="267"/>
      <c r="C121" s="374"/>
      <c r="D121" s="267"/>
      <c r="E121" s="374"/>
      <c r="F121" s="276"/>
      <c r="G121" s="111" t="s">
        <v>106</v>
      </c>
      <c r="H121" s="61">
        <v>3</v>
      </c>
      <c r="I121" s="112">
        <v>3.18</v>
      </c>
      <c r="J121" s="61">
        <v>7</v>
      </c>
      <c r="K121" s="112">
        <v>93.1</v>
      </c>
      <c r="L121" s="61">
        <v>0</v>
      </c>
      <c r="M121" s="112">
        <v>0</v>
      </c>
      <c r="N121" s="61">
        <v>7</v>
      </c>
      <c r="O121" s="112">
        <v>96.35</v>
      </c>
      <c r="P121" s="61">
        <v>0</v>
      </c>
      <c r="Q121" s="112">
        <v>0</v>
      </c>
      <c r="R121" s="61">
        <f t="shared" si="3"/>
        <v>17</v>
      </c>
      <c r="S121" s="112">
        <f t="shared" si="3"/>
        <v>192.63</v>
      </c>
    </row>
    <row r="122" spans="1:19" x14ac:dyDescent="0.25">
      <c r="A122" s="371"/>
      <c r="B122" s="267"/>
      <c r="C122" s="374"/>
      <c r="D122" s="267"/>
      <c r="E122" s="374"/>
      <c r="F122" s="276"/>
      <c r="G122" s="111" t="s">
        <v>105</v>
      </c>
      <c r="H122" s="61">
        <v>1</v>
      </c>
      <c r="I122" s="112">
        <v>0.01</v>
      </c>
      <c r="J122" s="61">
        <v>0</v>
      </c>
      <c r="K122" s="112">
        <v>0</v>
      </c>
      <c r="L122" s="61">
        <v>0</v>
      </c>
      <c r="M122" s="112">
        <v>0</v>
      </c>
      <c r="N122" s="61">
        <v>0</v>
      </c>
      <c r="O122" s="112">
        <v>0</v>
      </c>
      <c r="P122" s="61">
        <v>0</v>
      </c>
      <c r="Q122" s="112">
        <v>0</v>
      </c>
      <c r="R122" s="61">
        <f t="shared" si="3"/>
        <v>1</v>
      </c>
      <c r="S122" s="112">
        <f t="shared" si="3"/>
        <v>0.01</v>
      </c>
    </row>
    <row r="123" spans="1:19" x14ac:dyDescent="0.25">
      <c r="A123" s="371"/>
      <c r="B123" s="267"/>
      <c r="C123" s="374"/>
      <c r="D123" s="267"/>
      <c r="E123" s="374"/>
      <c r="F123" s="276"/>
      <c r="G123" s="111" t="s">
        <v>104</v>
      </c>
      <c r="H123" s="61">
        <v>2</v>
      </c>
      <c r="I123" s="112">
        <v>0.16</v>
      </c>
      <c r="J123" s="61">
        <v>0</v>
      </c>
      <c r="K123" s="112">
        <v>0</v>
      </c>
      <c r="L123" s="61">
        <v>0</v>
      </c>
      <c r="M123" s="112">
        <v>0</v>
      </c>
      <c r="N123" s="61">
        <v>2</v>
      </c>
      <c r="O123" s="112">
        <v>4.29</v>
      </c>
      <c r="P123" s="61">
        <v>0</v>
      </c>
      <c r="Q123" s="112">
        <v>0</v>
      </c>
      <c r="R123" s="61">
        <f t="shared" ref="R123:S155" si="4">+H123+J123+L123+N123+P123</f>
        <v>4</v>
      </c>
      <c r="S123" s="112">
        <f t="shared" si="4"/>
        <v>4.45</v>
      </c>
    </row>
    <row r="124" spans="1:19" x14ac:dyDescent="0.25">
      <c r="A124" s="371"/>
      <c r="B124" s="267"/>
      <c r="C124" s="374"/>
      <c r="D124" s="267"/>
      <c r="E124" s="374"/>
      <c r="F124" s="276"/>
      <c r="G124" s="111" t="s">
        <v>103</v>
      </c>
      <c r="H124" s="61">
        <v>0</v>
      </c>
      <c r="I124" s="112">
        <v>0</v>
      </c>
      <c r="J124" s="61">
        <v>0</v>
      </c>
      <c r="K124" s="112">
        <v>0</v>
      </c>
      <c r="L124" s="61">
        <v>0</v>
      </c>
      <c r="M124" s="112">
        <v>0</v>
      </c>
      <c r="N124" s="61">
        <v>0</v>
      </c>
      <c r="O124" s="112">
        <v>0</v>
      </c>
      <c r="P124" s="61">
        <v>0</v>
      </c>
      <c r="Q124" s="112">
        <v>0</v>
      </c>
      <c r="R124" s="61">
        <f t="shared" si="4"/>
        <v>0</v>
      </c>
      <c r="S124" s="112">
        <f t="shared" si="4"/>
        <v>0</v>
      </c>
    </row>
    <row r="125" spans="1:19" x14ac:dyDescent="0.25">
      <c r="A125" s="371"/>
      <c r="B125" s="267"/>
      <c r="C125" s="374"/>
      <c r="D125" s="267"/>
      <c r="E125" s="374"/>
      <c r="F125" s="276"/>
      <c r="G125" s="111" t="s">
        <v>102</v>
      </c>
      <c r="H125" s="61">
        <v>0</v>
      </c>
      <c r="I125" s="112">
        <v>0</v>
      </c>
      <c r="J125" s="61">
        <v>0</v>
      </c>
      <c r="K125" s="112">
        <v>0</v>
      </c>
      <c r="L125" s="61">
        <v>0</v>
      </c>
      <c r="M125" s="112">
        <v>0</v>
      </c>
      <c r="N125" s="61">
        <v>0</v>
      </c>
      <c r="O125" s="112">
        <v>0</v>
      </c>
      <c r="P125" s="61">
        <v>0</v>
      </c>
      <c r="Q125" s="112">
        <v>0</v>
      </c>
      <c r="R125" s="61">
        <f t="shared" si="4"/>
        <v>0</v>
      </c>
      <c r="S125" s="112">
        <f t="shared" si="4"/>
        <v>0</v>
      </c>
    </row>
    <row r="126" spans="1:19" x14ac:dyDescent="0.25">
      <c r="A126" s="371"/>
      <c r="B126" s="267"/>
      <c r="C126" s="374"/>
      <c r="D126" s="267"/>
      <c r="E126" s="374"/>
      <c r="F126" s="276"/>
      <c r="G126" s="111" t="s">
        <v>500</v>
      </c>
      <c r="H126" s="61">
        <v>0</v>
      </c>
      <c r="I126" s="112">
        <v>0</v>
      </c>
      <c r="J126" s="61">
        <v>0</v>
      </c>
      <c r="K126" s="112">
        <v>0</v>
      </c>
      <c r="L126" s="61">
        <v>0</v>
      </c>
      <c r="M126" s="112">
        <v>0</v>
      </c>
      <c r="N126" s="61">
        <v>0</v>
      </c>
      <c r="O126" s="112">
        <v>0</v>
      </c>
      <c r="P126" s="61">
        <v>0</v>
      </c>
      <c r="Q126" s="112">
        <v>0</v>
      </c>
      <c r="R126" s="61">
        <f t="shared" si="4"/>
        <v>0</v>
      </c>
      <c r="S126" s="112">
        <f t="shared" si="4"/>
        <v>0</v>
      </c>
    </row>
    <row r="127" spans="1:19" x14ac:dyDescent="0.25">
      <c r="A127" s="371"/>
      <c r="B127" s="267"/>
      <c r="C127" s="374"/>
      <c r="D127" s="267"/>
      <c r="E127" s="374"/>
      <c r="F127" s="276"/>
      <c r="G127" s="111" t="s">
        <v>501</v>
      </c>
      <c r="H127" s="61">
        <v>0</v>
      </c>
      <c r="I127" s="112">
        <v>0</v>
      </c>
      <c r="J127" s="61">
        <v>0</v>
      </c>
      <c r="K127" s="112">
        <v>0</v>
      </c>
      <c r="L127" s="61">
        <v>0</v>
      </c>
      <c r="M127" s="112">
        <v>0</v>
      </c>
      <c r="N127" s="61">
        <v>0</v>
      </c>
      <c r="O127" s="112">
        <v>0</v>
      </c>
      <c r="P127" s="61">
        <v>0</v>
      </c>
      <c r="Q127" s="112">
        <v>0</v>
      </c>
      <c r="R127" s="61">
        <f t="shared" si="4"/>
        <v>0</v>
      </c>
      <c r="S127" s="112">
        <f t="shared" si="4"/>
        <v>0</v>
      </c>
    </row>
    <row r="128" spans="1:19" x14ac:dyDescent="0.25">
      <c r="A128" s="371"/>
      <c r="B128" s="267"/>
      <c r="C128" s="374"/>
      <c r="D128" s="267"/>
      <c r="E128" s="374"/>
      <c r="F128" s="276"/>
      <c r="G128" s="111" t="s">
        <v>22</v>
      </c>
      <c r="H128" s="61">
        <v>2</v>
      </c>
      <c r="I128" s="112">
        <v>0.06</v>
      </c>
      <c r="J128" s="61">
        <v>0</v>
      </c>
      <c r="K128" s="112">
        <v>0</v>
      </c>
      <c r="L128" s="61">
        <v>1</v>
      </c>
      <c r="M128" s="112">
        <v>1.58</v>
      </c>
      <c r="N128" s="61">
        <v>4</v>
      </c>
      <c r="O128" s="112">
        <v>33.18</v>
      </c>
      <c r="P128" s="61">
        <v>0</v>
      </c>
      <c r="Q128" s="112">
        <v>0</v>
      </c>
      <c r="R128" s="61">
        <f t="shared" si="4"/>
        <v>7</v>
      </c>
      <c r="S128" s="112">
        <f t="shared" si="4"/>
        <v>34.82</v>
      </c>
    </row>
    <row r="129" spans="1:19" ht="15.75" thickBot="1" x14ac:dyDescent="0.3">
      <c r="A129" s="371"/>
      <c r="B129" s="267"/>
      <c r="C129" s="374"/>
      <c r="D129" s="267"/>
      <c r="E129" s="374"/>
      <c r="F129" s="276"/>
      <c r="G129" s="111" t="s">
        <v>101</v>
      </c>
      <c r="H129" s="61">
        <v>83</v>
      </c>
      <c r="I129" s="112">
        <v>26.95</v>
      </c>
      <c r="J129" s="61">
        <v>58</v>
      </c>
      <c r="K129" s="112">
        <v>48.23</v>
      </c>
      <c r="L129" s="61">
        <v>22</v>
      </c>
      <c r="M129" s="112">
        <v>68.56</v>
      </c>
      <c r="N129" s="61">
        <v>31</v>
      </c>
      <c r="O129" s="112">
        <v>86.3</v>
      </c>
      <c r="P129" s="61">
        <v>6</v>
      </c>
      <c r="Q129" s="112">
        <v>4.79</v>
      </c>
      <c r="R129" s="61">
        <f t="shared" si="4"/>
        <v>200</v>
      </c>
      <c r="S129" s="112">
        <f t="shared" si="4"/>
        <v>234.83</v>
      </c>
    </row>
    <row r="130" spans="1:19" ht="15.75" thickTop="1" x14ac:dyDescent="0.25">
      <c r="A130" s="371"/>
      <c r="B130" s="267"/>
      <c r="C130" s="381"/>
      <c r="D130" s="267"/>
      <c r="E130" s="381"/>
      <c r="F130" s="276"/>
      <c r="G130" s="79" t="s">
        <v>100</v>
      </c>
      <c r="H130" s="113">
        <v>93</v>
      </c>
      <c r="I130" s="114">
        <v>41.72</v>
      </c>
      <c r="J130" s="113">
        <v>77</v>
      </c>
      <c r="K130" s="114">
        <v>162.88</v>
      </c>
      <c r="L130" s="113">
        <v>23</v>
      </c>
      <c r="M130" s="114">
        <v>90.53</v>
      </c>
      <c r="N130" s="113">
        <v>109</v>
      </c>
      <c r="O130" s="114">
        <v>985.14</v>
      </c>
      <c r="P130" s="113">
        <v>6</v>
      </c>
      <c r="Q130" s="114">
        <v>10.039999999999999</v>
      </c>
      <c r="R130" s="113">
        <f t="shared" si="4"/>
        <v>308</v>
      </c>
      <c r="S130" s="114">
        <f>SUM(S100:S129)</f>
        <v>1290.3100000000002</v>
      </c>
    </row>
    <row r="131" spans="1:19" ht="15" customHeight="1" x14ac:dyDescent="0.25">
      <c r="A131" s="371" t="s">
        <v>99</v>
      </c>
      <c r="B131" s="267"/>
      <c r="C131" s="379" t="s">
        <v>98</v>
      </c>
      <c r="D131" s="267"/>
      <c r="E131" s="379" t="s">
        <v>97</v>
      </c>
      <c r="F131" s="276"/>
      <c r="G131" s="111" t="s">
        <v>502</v>
      </c>
      <c r="H131" s="61">
        <v>0</v>
      </c>
      <c r="I131" s="112">
        <v>0</v>
      </c>
      <c r="J131" s="61">
        <v>0</v>
      </c>
      <c r="K131" s="112">
        <v>0</v>
      </c>
      <c r="L131" s="61">
        <v>0</v>
      </c>
      <c r="M131" s="112">
        <v>0</v>
      </c>
      <c r="N131" s="61">
        <v>0</v>
      </c>
      <c r="O131" s="112">
        <v>0</v>
      </c>
      <c r="P131" s="61">
        <v>0</v>
      </c>
      <c r="Q131" s="112">
        <v>0</v>
      </c>
      <c r="R131" s="61">
        <f t="shared" si="4"/>
        <v>0</v>
      </c>
      <c r="S131" s="112">
        <f t="shared" si="4"/>
        <v>0</v>
      </c>
    </row>
    <row r="132" spans="1:19" ht="15" customHeight="1" x14ac:dyDescent="0.25">
      <c r="A132" s="371"/>
      <c r="B132" s="267"/>
      <c r="C132" s="374"/>
      <c r="D132" s="267"/>
      <c r="E132" s="374"/>
      <c r="F132" s="276"/>
      <c r="G132" s="111" t="s">
        <v>506</v>
      </c>
      <c r="H132" s="61">
        <v>0</v>
      </c>
      <c r="I132" s="112">
        <v>0</v>
      </c>
      <c r="J132" s="61">
        <v>0</v>
      </c>
      <c r="K132" s="112">
        <v>0</v>
      </c>
      <c r="L132" s="61">
        <v>1</v>
      </c>
      <c r="M132" s="112">
        <v>4.6399999999999997</v>
      </c>
      <c r="N132" s="61">
        <v>1</v>
      </c>
      <c r="O132" s="112">
        <v>31.52</v>
      </c>
      <c r="P132" s="61">
        <v>0</v>
      </c>
      <c r="Q132" s="112">
        <v>0</v>
      </c>
      <c r="R132" s="61">
        <f t="shared" si="4"/>
        <v>2</v>
      </c>
      <c r="S132" s="112">
        <f t="shared" si="4"/>
        <v>36.159999999999997</v>
      </c>
    </row>
    <row r="133" spans="1:19" ht="15" customHeight="1" x14ac:dyDescent="0.25">
      <c r="A133" s="371"/>
      <c r="B133" s="267"/>
      <c r="C133" s="374"/>
      <c r="D133" s="267"/>
      <c r="E133" s="374"/>
      <c r="F133" s="276"/>
      <c r="G133" s="111" t="s">
        <v>96</v>
      </c>
      <c r="H133" s="61">
        <v>0</v>
      </c>
      <c r="I133" s="112">
        <v>0</v>
      </c>
      <c r="J133" s="61">
        <v>2</v>
      </c>
      <c r="K133" s="112">
        <v>21.86</v>
      </c>
      <c r="L133" s="61">
        <v>0</v>
      </c>
      <c r="M133" s="112">
        <v>0</v>
      </c>
      <c r="N133" s="61">
        <v>15</v>
      </c>
      <c r="O133" s="112">
        <v>269.02</v>
      </c>
      <c r="P133" s="61">
        <v>0</v>
      </c>
      <c r="Q133" s="112">
        <v>0</v>
      </c>
      <c r="R133" s="61">
        <f t="shared" si="4"/>
        <v>17</v>
      </c>
      <c r="S133" s="112">
        <f t="shared" si="4"/>
        <v>290.88</v>
      </c>
    </row>
    <row r="134" spans="1:19" ht="15" customHeight="1" x14ac:dyDescent="0.25">
      <c r="A134" s="371"/>
      <c r="B134" s="267"/>
      <c r="C134" s="374"/>
      <c r="D134" s="267"/>
      <c r="E134" s="374"/>
      <c r="F134" s="276"/>
      <c r="G134" s="111" t="s">
        <v>131</v>
      </c>
      <c r="H134" s="61">
        <v>0</v>
      </c>
      <c r="I134" s="112">
        <v>0</v>
      </c>
      <c r="J134" s="61">
        <v>0</v>
      </c>
      <c r="K134" s="112">
        <v>0</v>
      </c>
      <c r="L134" s="61">
        <v>0</v>
      </c>
      <c r="M134" s="112">
        <v>0</v>
      </c>
      <c r="N134" s="61">
        <v>0</v>
      </c>
      <c r="O134" s="112">
        <v>0</v>
      </c>
      <c r="P134" s="61">
        <v>0</v>
      </c>
      <c r="Q134" s="112">
        <v>0</v>
      </c>
      <c r="R134" s="61">
        <f t="shared" si="4"/>
        <v>0</v>
      </c>
      <c r="S134" s="112">
        <f t="shared" si="4"/>
        <v>0</v>
      </c>
    </row>
    <row r="135" spans="1:19" x14ac:dyDescent="0.25">
      <c r="A135" s="371"/>
      <c r="B135" s="267"/>
      <c r="C135" s="374"/>
      <c r="D135" s="267"/>
      <c r="E135" s="374"/>
      <c r="F135" s="276"/>
      <c r="G135" s="111" t="s">
        <v>95</v>
      </c>
      <c r="H135" s="61">
        <v>0</v>
      </c>
      <c r="I135" s="112">
        <v>0</v>
      </c>
      <c r="J135" s="61">
        <v>2</v>
      </c>
      <c r="K135" s="112">
        <v>3.73</v>
      </c>
      <c r="L135" s="61">
        <v>1</v>
      </c>
      <c r="M135" s="112">
        <v>0.37</v>
      </c>
      <c r="N135" s="61">
        <v>11</v>
      </c>
      <c r="O135" s="112">
        <v>164.39</v>
      </c>
      <c r="P135" s="61">
        <v>0</v>
      </c>
      <c r="Q135" s="112">
        <v>0</v>
      </c>
      <c r="R135" s="61">
        <f t="shared" si="4"/>
        <v>14</v>
      </c>
      <c r="S135" s="112">
        <f t="shared" si="4"/>
        <v>168.48999999999998</v>
      </c>
    </row>
    <row r="136" spans="1:19" x14ac:dyDescent="0.25">
      <c r="A136" s="371"/>
      <c r="B136" s="267"/>
      <c r="C136" s="374"/>
      <c r="D136" s="267"/>
      <c r="E136" s="374"/>
      <c r="F136" s="276"/>
      <c r="G136" s="111" t="s">
        <v>94</v>
      </c>
      <c r="H136" s="61">
        <v>5</v>
      </c>
      <c r="I136" s="112">
        <v>2.4</v>
      </c>
      <c r="J136" s="61">
        <v>61</v>
      </c>
      <c r="K136" s="112">
        <v>796.13</v>
      </c>
      <c r="L136" s="61">
        <v>3</v>
      </c>
      <c r="M136" s="112">
        <v>16.34</v>
      </c>
      <c r="N136" s="61">
        <v>35</v>
      </c>
      <c r="O136" s="112">
        <v>283.60000000000002</v>
      </c>
      <c r="P136" s="61">
        <v>0</v>
      </c>
      <c r="Q136" s="112">
        <v>0</v>
      </c>
      <c r="R136" s="61">
        <f t="shared" si="4"/>
        <v>104</v>
      </c>
      <c r="S136" s="112">
        <f t="shared" si="4"/>
        <v>1098.47</v>
      </c>
    </row>
    <row r="137" spans="1:19" x14ac:dyDescent="0.25">
      <c r="A137" s="371"/>
      <c r="B137" s="267"/>
      <c r="C137" s="374"/>
      <c r="D137" s="267"/>
      <c r="E137" s="374"/>
      <c r="F137" s="276"/>
      <c r="G137" s="111" t="s">
        <v>93</v>
      </c>
      <c r="H137" s="61">
        <v>2</v>
      </c>
      <c r="I137" s="112">
        <v>0.26</v>
      </c>
      <c r="J137" s="61">
        <v>3</v>
      </c>
      <c r="K137" s="112">
        <v>4.6500000000000004</v>
      </c>
      <c r="L137" s="61">
        <v>0</v>
      </c>
      <c r="M137" s="112">
        <v>0</v>
      </c>
      <c r="N137" s="61">
        <v>8</v>
      </c>
      <c r="O137" s="112">
        <v>69.31</v>
      </c>
      <c r="P137" s="61">
        <v>0</v>
      </c>
      <c r="Q137" s="112">
        <v>0</v>
      </c>
      <c r="R137" s="61">
        <f t="shared" si="4"/>
        <v>13</v>
      </c>
      <c r="S137" s="112">
        <f t="shared" si="4"/>
        <v>74.22</v>
      </c>
    </row>
    <row r="138" spans="1:19" x14ac:dyDescent="0.25">
      <c r="A138" s="371"/>
      <c r="B138" s="267"/>
      <c r="C138" s="374"/>
      <c r="D138" s="267"/>
      <c r="E138" s="374"/>
      <c r="F138" s="276"/>
      <c r="G138" s="111" t="s">
        <v>130</v>
      </c>
      <c r="H138" s="61">
        <v>0</v>
      </c>
      <c r="I138" s="112">
        <v>0</v>
      </c>
      <c r="J138" s="61">
        <v>3</v>
      </c>
      <c r="K138" s="112">
        <v>44.14</v>
      </c>
      <c r="L138" s="61">
        <v>0</v>
      </c>
      <c r="M138" s="112">
        <v>0</v>
      </c>
      <c r="N138" s="61">
        <v>3</v>
      </c>
      <c r="O138" s="112">
        <v>28.19</v>
      </c>
      <c r="P138" s="61">
        <v>1</v>
      </c>
      <c r="Q138" s="112">
        <v>5.95</v>
      </c>
      <c r="R138" s="61">
        <f t="shared" si="4"/>
        <v>7</v>
      </c>
      <c r="S138" s="112">
        <f t="shared" si="4"/>
        <v>78.28</v>
      </c>
    </row>
    <row r="139" spans="1:19" x14ac:dyDescent="0.25">
      <c r="A139" s="371"/>
      <c r="B139" s="267"/>
      <c r="C139" s="374"/>
      <c r="D139" s="267"/>
      <c r="E139" s="374"/>
      <c r="F139" s="276"/>
      <c r="G139" s="111" t="s">
        <v>92</v>
      </c>
      <c r="H139" s="61">
        <v>0</v>
      </c>
      <c r="I139" s="112">
        <v>0</v>
      </c>
      <c r="J139" s="61">
        <v>10</v>
      </c>
      <c r="K139" s="112">
        <v>105.01</v>
      </c>
      <c r="L139" s="61">
        <v>1</v>
      </c>
      <c r="M139" s="112">
        <v>12.49</v>
      </c>
      <c r="N139" s="61">
        <v>9</v>
      </c>
      <c r="O139" s="112">
        <v>98.42</v>
      </c>
      <c r="P139" s="61">
        <v>0</v>
      </c>
      <c r="Q139" s="112">
        <v>0</v>
      </c>
      <c r="R139" s="61">
        <f t="shared" si="4"/>
        <v>20</v>
      </c>
      <c r="S139" s="112">
        <f t="shared" si="4"/>
        <v>215.92000000000002</v>
      </c>
    </row>
    <row r="140" spans="1:19" x14ac:dyDescent="0.25">
      <c r="A140" s="371"/>
      <c r="B140" s="267"/>
      <c r="C140" s="374"/>
      <c r="D140" s="267"/>
      <c r="E140" s="374"/>
      <c r="F140" s="276"/>
      <c r="G140" s="111" t="s">
        <v>91</v>
      </c>
      <c r="H140" s="61">
        <v>3</v>
      </c>
      <c r="I140" s="112">
        <v>1.85</v>
      </c>
      <c r="J140" s="61">
        <v>5</v>
      </c>
      <c r="K140" s="112">
        <v>16.27</v>
      </c>
      <c r="L140" s="61">
        <v>1</v>
      </c>
      <c r="M140" s="112">
        <v>0.09</v>
      </c>
      <c r="N140" s="61">
        <v>1</v>
      </c>
      <c r="O140" s="112">
        <v>27.38</v>
      </c>
      <c r="P140" s="61">
        <v>0</v>
      </c>
      <c r="Q140" s="112">
        <v>0</v>
      </c>
      <c r="R140" s="61">
        <f t="shared" si="4"/>
        <v>10</v>
      </c>
      <c r="S140" s="112">
        <f t="shared" si="4"/>
        <v>45.59</v>
      </c>
    </row>
    <row r="141" spans="1:19" x14ac:dyDescent="0.25">
      <c r="A141" s="371"/>
      <c r="B141" s="267"/>
      <c r="C141" s="374"/>
      <c r="D141" s="267"/>
      <c r="E141" s="374"/>
      <c r="F141" s="276"/>
      <c r="G141" s="111" t="s">
        <v>128</v>
      </c>
      <c r="H141" s="61">
        <v>0</v>
      </c>
      <c r="I141" s="112">
        <v>0</v>
      </c>
      <c r="J141" s="61">
        <v>2</v>
      </c>
      <c r="K141" s="112">
        <v>1.1100000000000001</v>
      </c>
      <c r="L141" s="61">
        <v>0</v>
      </c>
      <c r="M141" s="112">
        <v>0</v>
      </c>
      <c r="N141" s="61">
        <v>3</v>
      </c>
      <c r="O141" s="112">
        <v>65.66</v>
      </c>
      <c r="P141" s="61">
        <v>0</v>
      </c>
      <c r="Q141" s="112">
        <v>0</v>
      </c>
      <c r="R141" s="61">
        <f t="shared" si="4"/>
        <v>5</v>
      </c>
      <c r="S141" s="112">
        <f t="shared" si="4"/>
        <v>66.77</v>
      </c>
    </row>
    <row r="142" spans="1:19" ht="15.75" thickBot="1" x14ac:dyDescent="0.3">
      <c r="A142" s="371"/>
      <c r="B142" s="267"/>
      <c r="C142" s="374"/>
      <c r="D142" s="267"/>
      <c r="E142" s="374"/>
      <c r="F142" s="276"/>
      <c r="G142" s="111" t="s">
        <v>90</v>
      </c>
      <c r="H142" s="61">
        <v>0</v>
      </c>
      <c r="I142" s="112">
        <v>0</v>
      </c>
      <c r="J142" s="61">
        <v>1</v>
      </c>
      <c r="K142" s="112">
        <v>0.25</v>
      </c>
      <c r="L142" s="61">
        <v>0</v>
      </c>
      <c r="M142" s="112">
        <v>0</v>
      </c>
      <c r="N142" s="61">
        <v>0</v>
      </c>
      <c r="O142" s="112">
        <v>0</v>
      </c>
      <c r="P142" s="61">
        <v>0</v>
      </c>
      <c r="Q142" s="112">
        <v>0</v>
      </c>
      <c r="R142" s="61">
        <f t="shared" si="4"/>
        <v>1</v>
      </c>
      <c r="S142" s="112">
        <f t="shared" si="4"/>
        <v>0.25</v>
      </c>
    </row>
    <row r="143" spans="1:19" ht="15.75" thickTop="1" x14ac:dyDescent="0.25">
      <c r="A143" s="371"/>
      <c r="B143" s="267"/>
      <c r="C143" s="374"/>
      <c r="D143" s="267"/>
      <c r="E143" s="381"/>
      <c r="F143" s="276"/>
      <c r="G143" s="79" t="s">
        <v>89</v>
      </c>
      <c r="H143" s="113">
        <v>8</v>
      </c>
      <c r="I143" s="114">
        <v>4.51</v>
      </c>
      <c r="J143" s="113">
        <v>77</v>
      </c>
      <c r="K143" s="114">
        <v>993.15</v>
      </c>
      <c r="L143" s="113">
        <v>6</v>
      </c>
      <c r="M143" s="114">
        <v>33.93</v>
      </c>
      <c r="N143" s="113">
        <v>81</v>
      </c>
      <c r="O143" s="114">
        <v>1037.49</v>
      </c>
      <c r="P143" s="113">
        <v>1</v>
      </c>
      <c r="Q143" s="114">
        <v>5.95</v>
      </c>
      <c r="R143" s="113">
        <f t="shared" si="4"/>
        <v>173</v>
      </c>
      <c r="S143" s="114">
        <f>SUM(S131:S142)</f>
        <v>2075.0300000000002</v>
      </c>
    </row>
    <row r="144" spans="1:19" ht="15" customHeight="1" x14ac:dyDescent="0.25">
      <c r="A144" s="371"/>
      <c r="B144" s="267"/>
      <c r="C144" s="374"/>
      <c r="D144" s="267"/>
      <c r="E144" s="379" t="s">
        <v>88</v>
      </c>
      <c r="F144" s="276"/>
      <c r="G144" s="111" t="s">
        <v>87</v>
      </c>
      <c r="H144" s="61">
        <v>0</v>
      </c>
      <c r="I144" s="112">
        <v>0</v>
      </c>
      <c r="J144" s="61">
        <v>0</v>
      </c>
      <c r="K144" s="112">
        <v>0</v>
      </c>
      <c r="L144" s="61">
        <v>0</v>
      </c>
      <c r="M144" s="112">
        <v>0</v>
      </c>
      <c r="N144" s="61">
        <v>0</v>
      </c>
      <c r="O144" s="112">
        <v>0</v>
      </c>
      <c r="P144" s="61">
        <v>0</v>
      </c>
      <c r="Q144" s="112">
        <v>0</v>
      </c>
      <c r="R144" s="61">
        <f t="shared" si="4"/>
        <v>0</v>
      </c>
      <c r="S144" s="112">
        <f t="shared" si="4"/>
        <v>0</v>
      </c>
    </row>
    <row r="145" spans="1:19" x14ac:dyDescent="0.25">
      <c r="A145" s="371"/>
      <c r="B145" s="267"/>
      <c r="C145" s="374"/>
      <c r="D145" s="267"/>
      <c r="E145" s="374"/>
      <c r="F145" s="276"/>
      <c r="G145" s="111" t="s">
        <v>86</v>
      </c>
      <c r="H145" s="61">
        <v>0</v>
      </c>
      <c r="I145" s="112">
        <v>0</v>
      </c>
      <c r="J145" s="61">
        <v>0</v>
      </c>
      <c r="K145" s="112">
        <v>0</v>
      </c>
      <c r="L145" s="61">
        <v>0</v>
      </c>
      <c r="M145" s="112">
        <v>0</v>
      </c>
      <c r="N145" s="61">
        <v>0</v>
      </c>
      <c r="O145" s="112">
        <v>0</v>
      </c>
      <c r="P145" s="61">
        <v>0</v>
      </c>
      <c r="Q145" s="112">
        <v>0</v>
      </c>
      <c r="R145" s="61">
        <f t="shared" si="4"/>
        <v>0</v>
      </c>
      <c r="S145" s="112">
        <f t="shared" si="4"/>
        <v>0</v>
      </c>
    </row>
    <row r="146" spans="1:19" x14ac:dyDescent="0.25">
      <c r="A146" s="371"/>
      <c r="B146" s="267"/>
      <c r="C146" s="374"/>
      <c r="D146" s="267"/>
      <c r="E146" s="374"/>
      <c r="F146" s="276"/>
      <c r="G146" s="111" t="s">
        <v>85</v>
      </c>
      <c r="H146" s="61">
        <v>0</v>
      </c>
      <c r="I146" s="112">
        <v>0</v>
      </c>
      <c r="J146" s="61">
        <v>0</v>
      </c>
      <c r="K146" s="112">
        <v>0</v>
      </c>
      <c r="L146" s="61">
        <v>0</v>
      </c>
      <c r="M146" s="112">
        <v>0</v>
      </c>
      <c r="N146" s="61">
        <v>4</v>
      </c>
      <c r="O146" s="112">
        <v>77.849999999999994</v>
      </c>
      <c r="P146" s="61">
        <v>0</v>
      </c>
      <c r="Q146" s="112">
        <v>0</v>
      </c>
      <c r="R146" s="61">
        <f t="shared" si="4"/>
        <v>4</v>
      </c>
      <c r="S146" s="112">
        <f t="shared" si="4"/>
        <v>77.849999999999994</v>
      </c>
    </row>
    <row r="147" spans="1:19" x14ac:dyDescent="0.25">
      <c r="A147" s="371"/>
      <c r="B147" s="267"/>
      <c r="C147" s="374"/>
      <c r="D147" s="267"/>
      <c r="E147" s="374"/>
      <c r="F147" s="276"/>
      <c r="G147" s="111" t="s">
        <v>84</v>
      </c>
      <c r="H147" s="61">
        <v>0</v>
      </c>
      <c r="I147" s="112">
        <v>0</v>
      </c>
      <c r="J147" s="61">
        <v>0</v>
      </c>
      <c r="K147" s="112">
        <v>0</v>
      </c>
      <c r="L147" s="61">
        <v>0</v>
      </c>
      <c r="M147" s="112">
        <v>0</v>
      </c>
      <c r="N147" s="61">
        <v>0</v>
      </c>
      <c r="O147" s="112">
        <v>0</v>
      </c>
      <c r="P147" s="61">
        <v>0</v>
      </c>
      <c r="Q147" s="112">
        <v>0</v>
      </c>
      <c r="R147" s="61">
        <f t="shared" si="4"/>
        <v>0</v>
      </c>
      <c r="S147" s="112">
        <f t="shared" si="4"/>
        <v>0</v>
      </c>
    </row>
    <row r="148" spans="1:19" x14ac:dyDescent="0.25">
      <c r="A148" s="371"/>
      <c r="B148" s="267"/>
      <c r="C148" s="374"/>
      <c r="D148" s="267"/>
      <c r="E148" s="374"/>
      <c r="F148" s="276"/>
      <c r="G148" s="111" t="s">
        <v>83</v>
      </c>
      <c r="H148" s="61">
        <v>0</v>
      </c>
      <c r="I148" s="112">
        <v>0</v>
      </c>
      <c r="J148" s="61">
        <v>0</v>
      </c>
      <c r="K148" s="112">
        <v>0</v>
      </c>
      <c r="L148" s="61">
        <v>0</v>
      </c>
      <c r="M148" s="112">
        <v>0</v>
      </c>
      <c r="N148" s="61">
        <v>0</v>
      </c>
      <c r="O148" s="112">
        <v>0</v>
      </c>
      <c r="P148" s="61">
        <v>0</v>
      </c>
      <c r="Q148" s="112">
        <v>0</v>
      </c>
      <c r="R148" s="61">
        <f t="shared" si="4"/>
        <v>0</v>
      </c>
      <c r="S148" s="112">
        <f t="shared" si="4"/>
        <v>0</v>
      </c>
    </row>
    <row r="149" spans="1:19" ht="15.75" thickBot="1" x14ac:dyDescent="0.3">
      <c r="A149" s="371"/>
      <c r="B149" s="267"/>
      <c r="C149" s="374"/>
      <c r="D149" s="267"/>
      <c r="E149" s="374"/>
      <c r="F149" s="276"/>
      <c r="G149" s="111" t="s">
        <v>82</v>
      </c>
      <c r="H149" s="61">
        <v>0</v>
      </c>
      <c r="I149" s="112">
        <v>0</v>
      </c>
      <c r="J149" s="61">
        <v>0</v>
      </c>
      <c r="K149" s="112">
        <v>0</v>
      </c>
      <c r="L149" s="61">
        <v>0</v>
      </c>
      <c r="M149" s="112">
        <v>0</v>
      </c>
      <c r="N149" s="61">
        <v>0</v>
      </c>
      <c r="O149" s="112">
        <v>0</v>
      </c>
      <c r="P149" s="61">
        <v>0</v>
      </c>
      <c r="Q149" s="112">
        <v>0</v>
      </c>
      <c r="R149" s="61">
        <f t="shared" si="4"/>
        <v>0</v>
      </c>
      <c r="S149" s="112">
        <f t="shared" si="4"/>
        <v>0</v>
      </c>
    </row>
    <row r="150" spans="1:19" ht="15.75" thickTop="1" x14ac:dyDescent="0.25">
      <c r="A150" s="371"/>
      <c r="B150" s="267"/>
      <c r="C150" s="374"/>
      <c r="D150" s="267"/>
      <c r="E150" s="381"/>
      <c r="F150" s="276"/>
      <c r="G150" s="79" t="s">
        <v>81</v>
      </c>
      <c r="H150" s="113">
        <v>0</v>
      </c>
      <c r="I150" s="114">
        <v>0</v>
      </c>
      <c r="J150" s="113">
        <v>0</v>
      </c>
      <c r="K150" s="114">
        <v>0</v>
      </c>
      <c r="L150" s="113">
        <v>0</v>
      </c>
      <c r="M150" s="114">
        <v>0</v>
      </c>
      <c r="N150" s="113">
        <v>4</v>
      </c>
      <c r="O150" s="114">
        <v>77.849999999999994</v>
      </c>
      <c r="P150" s="113">
        <v>0</v>
      </c>
      <c r="Q150" s="114">
        <v>0</v>
      </c>
      <c r="R150" s="113">
        <f t="shared" si="4"/>
        <v>4</v>
      </c>
      <c r="S150" s="114">
        <f>SUM(S144:S149)</f>
        <v>77.849999999999994</v>
      </c>
    </row>
    <row r="151" spans="1:19" ht="15.75" thickBot="1" x14ac:dyDescent="0.3">
      <c r="A151" s="371"/>
      <c r="B151" s="267"/>
      <c r="C151" s="374"/>
      <c r="D151" s="267"/>
      <c r="E151" s="379" t="s">
        <v>80</v>
      </c>
      <c r="F151" s="276"/>
      <c r="G151" s="111" t="s">
        <v>79</v>
      </c>
      <c r="H151" s="61">
        <v>61</v>
      </c>
      <c r="I151" s="112">
        <v>138.44</v>
      </c>
      <c r="J151" s="61">
        <v>85</v>
      </c>
      <c r="K151" s="112">
        <v>234.99</v>
      </c>
      <c r="L151" s="61">
        <v>15</v>
      </c>
      <c r="M151" s="112">
        <v>40.39</v>
      </c>
      <c r="N151" s="61">
        <v>48</v>
      </c>
      <c r="O151" s="112">
        <v>630.99</v>
      </c>
      <c r="P151" s="61">
        <v>2</v>
      </c>
      <c r="Q151" s="112">
        <v>44.04</v>
      </c>
      <c r="R151" s="61">
        <f t="shared" si="4"/>
        <v>211</v>
      </c>
      <c r="S151" s="112">
        <f>+I151+K151+M151+O151+Q151</f>
        <v>1088.8499999999999</v>
      </c>
    </row>
    <row r="152" spans="1:19" ht="15.75" thickTop="1" x14ac:dyDescent="0.25">
      <c r="A152" s="371"/>
      <c r="B152" s="267"/>
      <c r="C152" s="374"/>
      <c r="D152" s="267"/>
      <c r="E152" s="374"/>
      <c r="F152" s="276"/>
      <c r="G152" s="79" t="s">
        <v>529</v>
      </c>
      <c r="H152" s="113">
        <v>61</v>
      </c>
      <c r="I152" s="114">
        <v>138.44</v>
      </c>
      <c r="J152" s="113">
        <v>85</v>
      </c>
      <c r="K152" s="114">
        <v>234.99</v>
      </c>
      <c r="L152" s="113">
        <v>15</v>
      </c>
      <c r="M152" s="114">
        <v>40.39</v>
      </c>
      <c r="N152" s="113">
        <v>48</v>
      </c>
      <c r="O152" s="114">
        <v>630.99</v>
      </c>
      <c r="P152" s="113">
        <v>2</v>
      </c>
      <c r="Q152" s="114">
        <v>44.04</v>
      </c>
      <c r="R152" s="113">
        <f t="shared" si="4"/>
        <v>211</v>
      </c>
      <c r="S152" s="114">
        <f>SUM(S151)</f>
        <v>1088.8499999999999</v>
      </c>
    </row>
    <row r="153" spans="1:19" x14ac:dyDescent="0.25">
      <c r="A153" s="371"/>
      <c r="B153" s="267"/>
      <c r="C153" s="374"/>
      <c r="D153" s="267"/>
      <c r="E153" s="379" t="s">
        <v>77</v>
      </c>
      <c r="F153" s="276"/>
      <c r="G153" s="111" t="s">
        <v>76</v>
      </c>
      <c r="H153" s="61">
        <v>0</v>
      </c>
      <c r="I153" s="112">
        <v>0</v>
      </c>
      <c r="J153" s="61">
        <v>0</v>
      </c>
      <c r="K153" s="112">
        <v>0</v>
      </c>
      <c r="L153" s="61">
        <v>0</v>
      </c>
      <c r="M153" s="112">
        <v>0</v>
      </c>
      <c r="N153" s="61">
        <v>0</v>
      </c>
      <c r="O153" s="112">
        <v>0</v>
      </c>
      <c r="P153" s="61">
        <v>0</v>
      </c>
      <c r="Q153" s="112">
        <v>0</v>
      </c>
      <c r="R153" s="61">
        <f t="shared" si="4"/>
        <v>0</v>
      </c>
      <c r="S153" s="112">
        <f>+I153+K153+M153+O153+Q153</f>
        <v>0</v>
      </c>
    </row>
    <row r="154" spans="1:19" x14ac:dyDescent="0.25">
      <c r="A154" s="371"/>
      <c r="B154" s="267"/>
      <c r="C154" s="374"/>
      <c r="D154" s="267"/>
      <c r="E154" s="374"/>
      <c r="F154" s="276"/>
      <c r="G154" s="111" t="s">
        <v>504</v>
      </c>
      <c r="H154" s="61">
        <v>0</v>
      </c>
      <c r="I154" s="112">
        <v>0</v>
      </c>
      <c r="J154" s="61">
        <v>0</v>
      </c>
      <c r="K154" s="112">
        <v>0</v>
      </c>
      <c r="L154" s="61">
        <v>0</v>
      </c>
      <c r="M154" s="112">
        <v>0</v>
      </c>
      <c r="N154" s="61">
        <v>0</v>
      </c>
      <c r="O154" s="112">
        <v>0</v>
      </c>
      <c r="P154" s="61">
        <v>0</v>
      </c>
      <c r="Q154" s="112">
        <v>0</v>
      </c>
      <c r="R154" s="61">
        <f t="shared" si="4"/>
        <v>0</v>
      </c>
      <c r="S154" s="112">
        <f>+I154+K154+M154+O154+Q154</f>
        <v>0</v>
      </c>
    </row>
    <row r="155" spans="1:19" x14ac:dyDescent="0.25">
      <c r="A155" s="371"/>
      <c r="B155" s="267"/>
      <c r="C155" s="374"/>
      <c r="D155" s="267"/>
      <c r="E155" s="374"/>
      <c r="F155" s="276"/>
      <c r="G155" s="111" t="s">
        <v>75</v>
      </c>
      <c r="H155" s="61">
        <v>0</v>
      </c>
      <c r="I155" s="112">
        <v>0</v>
      </c>
      <c r="J155" s="61">
        <v>0</v>
      </c>
      <c r="K155" s="112">
        <v>0</v>
      </c>
      <c r="L155" s="61">
        <v>0</v>
      </c>
      <c r="M155" s="112">
        <v>0</v>
      </c>
      <c r="N155" s="61">
        <v>0</v>
      </c>
      <c r="O155" s="112">
        <v>0</v>
      </c>
      <c r="P155" s="61">
        <v>0</v>
      </c>
      <c r="Q155" s="112">
        <v>0</v>
      </c>
      <c r="R155" s="61">
        <f t="shared" si="4"/>
        <v>0</v>
      </c>
      <c r="S155" s="112">
        <f>+I155+K155+M155+O155+Q155</f>
        <v>0</v>
      </c>
    </row>
    <row r="156" spans="1:19" x14ac:dyDescent="0.25">
      <c r="A156" s="371"/>
      <c r="B156" s="267"/>
      <c r="C156" s="374"/>
      <c r="D156" s="267"/>
      <c r="E156" s="374"/>
      <c r="F156" s="276"/>
      <c r="G156" s="111" t="s">
        <v>74</v>
      </c>
      <c r="H156" s="61">
        <v>53</v>
      </c>
      <c r="I156" s="112">
        <v>89.14</v>
      </c>
      <c r="J156" s="61">
        <v>18</v>
      </c>
      <c r="K156" s="112">
        <v>22.56</v>
      </c>
      <c r="L156" s="61">
        <v>22</v>
      </c>
      <c r="M156" s="112">
        <v>76.53</v>
      </c>
      <c r="N156" s="61">
        <v>41</v>
      </c>
      <c r="O156" s="112">
        <v>95.86</v>
      </c>
      <c r="P156" s="61">
        <v>4</v>
      </c>
      <c r="Q156" s="112">
        <v>2.76</v>
      </c>
      <c r="R156" s="61">
        <f t="shared" ref="R156:S187" si="5">+H156+J156+L156+N156+P156</f>
        <v>138</v>
      </c>
      <c r="S156" s="112">
        <f>+I156+K156+M156+O156+Q156</f>
        <v>286.85000000000002</v>
      </c>
    </row>
    <row r="157" spans="1:19" ht="15.75" thickBot="1" x14ac:dyDescent="0.3">
      <c r="A157" s="371"/>
      <c r="B157" s="267"/>
      <c r="C157" s="374"/>
      <c r="D157" s="267"/>
      <c r="E157" s="374"/>
      <c r="F157" s="276"/>
      <c r="G157" s="111" t="s">
        <v>73</v>
      </c>
      <c r="H157" s="61">
        <v>0</v>
      </c>
      <c r="I157" s="112">
        <v>0</v>
      </c>
      <c r="J157" s="61">
        <v>0</v>
      </c>
      <c r="K157" s="112">
        <v>0</v>
      </c>
      <c r="L157" s="61">
        <v>0</v>
      </c>
      <c r="M157" s="112">
        <v>0</v>
      </c>
      <c r="N157" s="61">
        <v>0</v>
      </c>
      <c r="O157" s="112">
        <v>0</v>
      </c>
      <c r="P157" s="61">
        <v>0</v>
      </c>
      <c r="Q157" s="112">
        <v>0</v>
      </c>
      <c r="R157" s="61">
        <f t="shared" si="5"/>
        <v>0</v>
      </c>
      <c r="S157" s="112">
        <f>+I157+K157+M157+O157+Q157</f>
        <v>0</v>
      </c>
    </row>
    <row r="158" spans="1:19" ht="16.5" thickTop="1" thickBot="1" x14ac:dyDescent="0.3">
      <c r="A158" s="371"/>
      <c r="B158" s="267"/>
      <c r="C158" s="374"/>
      <c r="D158" s="267"/>
      <c r="E158" s="376"/>
      <c r="F158" s="276"/>
      <c r="G158" s="79" t="s">
        <v>72</v>
      </c>
      <c r="H158" s="113">
        <v>53</v>
      </c>
      <c r="I158" s="114">
        <v>89.14</v>
      </c>
      <c r="J158" s="113">
        <v>18</v>
      </c>
      <c r="K158" s="114">
        <v>22.56</v>
      </c>
      <c r="L158" s="113">
        <v>22</v>
      </c>
      <c r="M158" s="114">
        <v>76.53</v>
      </c>
      <c r="N158" s="113">
        <v>41</v>
      </c>
      <c r="O158" s="114">
        <v>95.86</v>
      </c>
      <c r="P158" s="113">
        <v>4</v>
      </c>
      <c r="Q158" s="114">
        <v>2.76</v>
      </c>
      <c r="R158" s="113">
        <f t="shared" si="5"/>
        <v>138</v>
      </c>
      <c r="S158" s="114">
        <f>SUM(S153:S157)</f>
        <v>286.85000000000002</v>
      </c>
    </row>
    <row r="159" spans="1:19" ht="15" customHeight="1" thickTop="1" thickBot="1" x14ac:dyDescent="0.3">
      <c r="A159" s="371"/>
      <c r="B159" s="267"/>
      <c r="C159" s="375"/>
      <c r="D159" s="267"/>
      <c r="E159" s="377" t="s">
        <v>71</v>
      </c>
      <c r="F159" s="377"/>
      <c r="G159" s="377"/>
      <c r="H159" s="115">
        <v>275</v>
      </c>
      <c r="I159" s="114">
        <v>654.33000000000004</v>
      </c>
      <c r="J159" s="115">
        <v>366</v>
      </c>
      <c r="K159" s="114">
        <v>10017.26</v>
      </c>
      <c r="L159" s="115">
        <v>73</v>
      </c>
      <c r="M159" s="114">
        <v>2015.04</v>
      </c>
      <c r="N159" s="115">
        <v>537</v>
      </c>
      <c r="O159" s="114">
        <v>27494.71</v>
      </c>
      <c r="P159" s="115">
        <v>11</v>
      </c>
      <c r="Q159" s="114">
        <v>162.33000000000001</v>
      </c>
      <c r="R159" s="115">
        <f t="shared" si="5"/>
        <v>1262</v>
      </c>
      <c r="S159" s="114">
        <f>+S158+S152+S150+S143+S130+S99+S91+S89</f>
        <v>40343.67</v>
      </c>
    </row>
    <row r="160" spans="1:19" ht="15" customHeight="1" thickTop="1" thickBot="1" x14ac:dyDescent="0.3">
      <c r="A160" s="372"/>
      <c r="B160" s="267"/>
      <c r="C160" s="378" t="s">
        <v>70</v>
      </c>
      <c r="D160" s="378"/>
      <c r="E160" s="378"/>
      <c r="F160" s="378"/>
      <c r="G160" s="378"/>
      <c r="H160" s="116">
        <v>1184</v>
      </c>
      <c r="I160" s="117">
        <v>21652.69</v>
      </c>
      <c r="J160" s="116">
        <v>705</v>
      </c>
      <c r="K160" s="117">
        <v>38850.06</v>
      </c>
      <c r="L160" s="116">
        <v>99</v>
      </c>
      <c r="M160" s="117">
        <v>12302.56</v>
      </c>
      <c r="N160" s="116">
        <v>796</v>
      </c>
      <c r="O160" s="117">
        <v>132852.65</v>
      </c>
      <c r="P160" s="116">
        <v>25</v>
      </c>
      <c r="Q160" s="117">
        <v>664.41</v>
      </c>
      <c r="R160" s="116">
        <f t="shared" si="5"/>
        <v>2809</v>
      </c>
      <c r="S160" s="117">
        <f>+S159+S78</f>
        <v>206322.37</v>
      </c>
    </row>
    <row r="161" spans="1:19" ht="15" customHeight="1" thickTop="1" x14ac:dyDescent="0.25">
      <c r="A161" s="370" t="s">
        <v>54</v>
      </c>
      <c r="B161" s="267"/>
      <c r="C161" s="373" t="s">
        <v>53</v>
      </c>
      <c r="D161" s="267"/>
      <c r="E161" s="373" t="s">
        <v>69</v>
      </c>
      <c r="F161" s="276"/>
      <c r="G161" s="111" t="s">
        <v>68</v>
      </c>
      <c r="H161" s="61">
        <v>0</v>
      </c>
      <c r="I161" s="112">
        <v>0</v>
      </c>
      <c r="J161" s="61">
        <v>0</v>
      </c>
      <c r="K161" s="112">
        <v>0</v>
      </c>
      <c r="L161" s="61">
        <v>0</v>
      </c>
      <c r="M161" s="112">
        <v>0</v>
      </c>
      <c r="N161" s="61">
        <v>0</v>
      </c>
      <c r="O161" s="112">
        <v>0</v>
      </c>
      <c r="P161" s="61">
        <v>0</v>
      </c>
      <c r="Q161" s="112">
        <v>0</v>
      </c>
      <c r="R161" s="61">
        <f t="shared" si="5"/>
        <v>0</v>
      </c>
      <c r="S161" s="112">
        <f t="shared" si="5"/>
        <v>0</v>
      </c>
    </row>
    <row r="162" spans="1:19" x14ac:dyDescent="0.25">
      <c r="A162" s="371"/>
      <c r="B162" s="267"/>
      <c r="C162" s="374"/>
      <c r="D162" s="267"/>
      <c r="E162" s="374"/>
      <c r="F162" s="276"/>
      <c r="G162" s="111" t="s">
        <v>67</v>
      </c>
      <c r="H162" s="61">
        <v>0</v>
      </c>
      <c r="I162" s="112">
        <v>0</v>
      </c>
      <c r="J162" s="61">
        <v>0</v>
      </c>
      <c r="K162" s="112">
        <v>0</v>
      </c>
      <c r="L162" s="61">
        <v>0</v>
      </c>
      <c r="M162" s="112">
        <v>0</v>
      </c>
      <c r="N162" s="61">
        <v>0</v>
      </c>
      <c r="O162" s="112">
        <v>0</v>
      </c>
      <c r="P162" s="61">
        <v>0</v>
      </c>
      <c r="Q162" s="112">
        <v>0</v>
      </c>
      <c r="R162" s="61">
        <f t="shared" si="5"/>
        <v>0</v>
      </c>
      <c r="S162" s="112">
        <f t="shared" si="5"/>
        <v>0</v>
      </c>
    </row>
    <row r="163" spans="1:19" x14ac:dyDescent="0.25">
      <c r="A163" s="371"/>
      <c r="B163" s="267"/>
      <c r="C163" s="374"/>
      <c r="D163" s="267"/>
      <c r="E163" s="374"/>
      <c r="F163" s="276"/>
      <c r="G163" s="111" t="s">
        <v>66</v>
      </c>
      <c r="H163" s="61">
        <v>0</v>
      </c>
      <c r="I163" s="112">
        <v>0</v>
      </c>
      <c r="J163" s="61">
        <v>0</v>
      </c>
      <c r="K163" s="112">
        <v>0</v>
      </c>
      <c r="L163" s="61">
        <v>0</v>
      </c>
      <c r="M163" s="112">
        <v>0</v>
      </c>
      <c r="N163" s="61">
        <v>0</v>
      </c>
      <c r="O163" s="112">
        <v>0</v>
      </c>
      <c r="P163" s="61">
        <v>0</v>
      </c>
      <c r="Q163" s="112">
        <v>0</v>
      </c>
      <c r="R163" s="61">
        <f t="shared" si="5"/>
        <v>0</v>
      </c>
      <c r="S163" s="112">
        <f t="shared" si="5"/>
        <v>0</v>
      </c>
    </row>
    <row r="164" spans="1:19" x14ac:dyDescent="0.25">
      <c r="A164" s="371"/>
      <c r="B164" s="267"/>
      <c r="C164" s="374"/>
      <c r="D164" s="267"/>
      <c r="E164" s="374"/>
      <c r="F164" s="276"/>
      <c r="G164" s="111" t="s">
        <v>65</v>
      </c>
      <c r="H164" s="61">
        <v>0</v>
      </c>
      <c r="I164" s="112">
        <v>0</v>
      </c>
      <c r="J164" s="61">
        <v>0</v>
      </c>
      <c r="K164" s="112">
        <v>0</v>
      </c>
      <c r="L164" s="61">
        <v>0</v>
      </c>
      <c r="M164" s="112">
        <v>0</v>
      </c>
      <c r="N164" s="61">
        <v>0</v>
      </c>
      <c r="O164" s="112">
        <v>0</v>
      </c>
      <c r="P164" s="61">
        <v>0</v>
      </c>
      <c r="Q164" s="112">
        <v>0</v>
      </c>
      <c r="R164" s="61">
        <f t="shared" si="5"/>
        <v>0</v>
      </c>
      <c r="S164" s="112">
        <f t="shared" si="5"/>
        <v>0</v>
      </c>
    </row>
    <row r="165" spans="1:19" x14ac:dyDescent="0.25">
      <c r="A165" s="371"/>
      <c r="B165" s="267"/>
      <c r="C165" s="374"/>
      <c r="D165" s="267"/>
      <c r="E165" s="374"/>
      <c r="F165" s="276"/>
      <c r="G165" s="111" t="s">
        <v>64</v>
      </c>
      <c r="H165" s="61">
        <v>0</v>
      </c>
      <c r="I165" s="112">
        <v>0</v>
      </c>
      <c r="J165" s="61">
        <v>0</v>
      </c>
      <c r="K165" s="112">
        <v>0</v>
      </c>
      <c r="L165" s="61">
        <v>0</v>
      </c>
      <c r="M165" s="112">
        <v>0</v>
      </c>
      <c r="N165" s="61">
        <v>0</v>
      </c>
      <c r="O165" s="112">
        <v>0</v>
      </c>
      <c r="P165" s="61">
        <v>0</v>
      </c>
      <c r="Q165" s="112">
        <v>0</v>
      </c>
      <c r="R165" s="61">
        <f t="shared" si="5"/>
        <v>0</v>
      </c>
      <c r="S165" s="112">
        <f t="shared" si="5"/>
        <v>0</v>
      </c>
    </row>
    <row r="166" spans="1:19" x14ac:dyDescent="0.25">
      <c r="A166" s="371"/>
      <c r="B166" s="267"/>
      <c r="C166" s="374"/>
      <c r="D166" s="267"/>
      <c r="E166" s="374"/>
      <c r="F166" s="276"/>
      <c r="G166" s="111" t="s">
        <v>63</v>
      </c>
      <c r="H166" s="61">
        <v>0</v>
      </c>
      <c r="I166" s="112">
        <v>0</v>
      </c>
      <c r="J166" s="61">
        <v>0</v>
      </c>
      <c r="K166" s="112">
        <v>0</v>
      </c>
      <c r="L166" s="61">
        <v>0</v>
      </c>
      <c r="M166" s="112">
        <v>0</v>
      </c>
      <c r="N166" s="61">
        <v>0</v>
      </c>
      <c r="O166" s="112">
        <v>0</v>
      </c>
      <c r="P166" s="61">
        <v>0</v>
      </c>
      <c r="Q166" s="112">
        <v>0</v>
      </c>
      <c r="R166" s="61">
        <f t="shared" si="5"/>
        <v>0</v>
      </c>
      <c r="S166" s="112">
        <f t="shared" si="5"/>
        <v>0</v>
      </c>
    </row>
    <row r="167" spans="1:19" x14ac:dyDescent="0.25">
      <c r="A167" s="371"/>
      <c r="B167" s="267"/>
      <c r="C167" s="374"/>
      <c r="D167" s="267"/>
      <c r="E167" s="374"/>
      <c r="F167" s="276"/>
      <c r="G167" s="111" t="s">
        <v>62</v>
      </c>
      <c r="H167" s="61">
        <v>0</v>
      </c>
      <c r="I167" s="112">
        <v>0</v>
      </c>
      <c r="J167" s="61">
        <v>0</v>
      </c>
      <c r="K167" s="112">
        <v>0</v>
      </c>
      <c r="L167" s="61">
        <v>0</v>
      </c>
      <c r="M167" s="112">
        <v>0</v>
      </c>
      <c r="N167" s="61">
        <v>0</v>
      </c>
      <c r="O167" s="112">
        <v>0</v>
      </c>
      <c r="P167" s="61">
        <v>0</v>
      </c>
      <c r="Q167" s="112">
        <v>0</v>
      </c>
      <c r="R167" s="61">
        <f t="shared" si="5"/>
        <v>0</v>
      </c>
      <c r="S167" s="112">
        <f t="shared" si="5"/>
        <v>0</v>
      </c>
    </row>
    <row r="168" spans="1:19" x14ac:dyDescent="0.25">
      <c r="A168" s="371"/>
      <c r="B168" s="267"/>
      <c r="C168" s="374"/>
      <c r="D168" s="267"/>
      <c r="E168" s="374"/>
      <c r="F168" s="276"/>
      <c r="G168" s="111" t="s">
        <v>61</v>
      </c>
      <c r="H168" s="61">
        <v>0</v>
      </c>
      <c r="I168" s="112">
        <v>0</v>
      </c>
      <c r="J168" s="61">
        <v>0</v>
      </c>
      <c r="K168" s="112">
        <v>0</v>
      </c>
      <c r="L168" s="61">
        <v>0</v>
      </c>
      <c r="M168" s="112">
        <v>0</v>
      </c>
      <c r="N168" s="61">
        <v>0</v>
      </c>
      <c r="O168" s="112">
        <v>0</v>
      </c>
      <c r="P168" s="61">
        <v>0</v>
      </c>
      <c r="Q168" s="112">
        <v>0</v>
      </c>
      <c r="R168" s="61">
        <f t="shared" si="5"/>
        <v>0</v>
      </c>
      <c r="S168" s="112">
        <f t="shared" si="5"/>
        <v>0</v>
      </c>
    </row>
    <row r="169" spans="1:19" x14ac:dyDescent="0.25">
      <c r="A169" s="371"/>
      <c r="B169" s="267"/>
      <c r="C169" s="374"/>
      <c r="D169" s="267"/>
      <c r="E169" s="374"/>
      <c r="F169" s="276"/>
      <c r="G169" s="111" t="s">
        <v>60</v>
      </c>
      <c r="H169" s="61">
        <v>0</v>
      </c>
      <c r="I169" s="112">
        <v>0</v>
      </c>
      <c r="J169" s="61">
        <v>0</v>
      </c>
      <c r="K169" s="112">
        <v>0</v>
      </c>
      <c r="L169" s="61">
        <v>0</v>
      </c>
      <c r="M169" s="112">
        <v>0</v>
      </c>
      <c r="N169" s="61">
        <v>0</v>
      </c>
      <c r="O169" s="112">
        <v>0</v>
      </c>
      <c r="P169" s="61">
        <v>0</v>
      </c>
      <c r="Q169" s="112">
        <v>0</v>
      </c>
      <c r="R169" s="61">
        <f t="shared" si="5"/>
        <v>0</v>
      </c>
      <c r="S169" s="112">
        <f t="shared" si="5"/>
        <v>0</v>
      </c>
    </row>
    <row r="170" spans="1:19" x14ac:dyDescent="0.25">
      <c r="A170" s="371"/>
      <c r="B170" s="267"/>
      <c r="C170" s="374"/>
      <c r="D170" s="267"/>
      <c r="E170" s="374"/>
      <c r="F170" s="276"/>
      <c r="G170" s="111" t="s">
        <v>59</v>
      </c>
      <c r="H170" s="61">
        <v>0</v>
      </c>
      <c r="I170" s="112">
        <v>0</v>
      </c>
      <c r="J170" s="61">
        <v>0</v>
      </c>
      <c r="K170" s="112">
        <v>0</v>
      </c>
      <c r="L170" s="61">
        <v>0</v>
      </c>
      <c r="M170" s="112">
        <v>0</v>
      </c>
      <c r="N170" s="61">
        <v>0</v>
      </c>
      <c r="O170" s="112">
        <v>0</v>
      </c>
      <c r="P170" s="61">
        <v>0</v>
      </c>
      <c r="Q170" s="112">
        <v>0</v>
      </c>
      <c r="R170" s="61">
        <f t="shared" si="5"/>
        <v>0</v>
      </c>
      <c r="S170" s="112">
        <f t="shared" si="5"/>
        <v>0</v>
      </c>
    </row>
    <row r="171" spans="1:19" x14ac:dyDescent="0.25">
      <c r="A171" s="371"/>
      <c r="B171" s="267"/>
      <c r="C171" s="374"/>
      <c r="D171" s="267"/>
      <c r="E171" s="374"/>
      <c r="F171" s="276"/>
      <c r="G171" s="111" t="s">
        <v>58</v>
      </c>
      <c r="H171" s="61">
        <v>0</v>
      </c>
      <c r="I171" s="112">
        <v>0</v>
      </c>
      <c r="J171" s="61">
        <v>0</v>
      </c>
      <c r="K171" s="112">
        <v>0</v>
      </c>
      <c r="L171" s="61">
        <v>0</v>
      </c>
      <c r="M171" s="112">
        <v>0</v>
      </c>
      <c r="N171" s="61">
        <v>0</v>
      </c>
      <c r="O171" s="112">
        <v>0</v>
      </c>
      <c r="P171" s="61">
        <v>0</v>
      </c>
      <c r="Q171" s="112">
        <v>0</v>
      </c>
      <c r="R171" s="61">
        <f t="shared" si="5"/>
        <v>0</v>
      </c>
      <c r="S171" s="112">
        <f t="shared" si="5"/>
        <v>0</v>
      </c>
    </row>
    <row r="172" spans="1:19" x14ac:dyDescent="0.25">
      <c r="A172" s="371"/>
      <c r="B172" s="267"/>
      <c r="C172" s="374"/>
      <c r="D172" s="267"/>
      <c r="E172" s="374"/>
      <c r="F172" s="276"/>
      <c r="G172" s="111" t="s">
        <v>505</v>
      </c>
      <c r="H172" s="61">
        <v>0</v>
      </c>
      <c r="I172" s="112">
        <v>0</v>
      </c>
      <c r="J172" s="61">
        <v>0</v>
      </c>
      <c r="K172" s="112">
        <v>0</v>
      </c>
      <c r="L172" s="61">
        <v>0</v>
      </c>
      <c r="M172" s="112">
        <v>0</v>
      </c>
      <c r="N172" s="61">
        <v>0</v>
      </c>
      <c r="O172" s="112">
        <v>0</v>
      </c>
      <c r="P172" s="61">
        <v>0</v>
      </c>
      <c r="Q172" s="112">
        <v>0</v>
      </c>
      <c r="R172" s="61">
        <f t="shared" si="5"/>
        <v>0</v>
      </c>
      <c r="S172" s="112">
        <f t="shared" si="5"/>
        <v>0</v>
      </c>
    </row>
    <row r="173" spans="1:19" x14ac:dyDescent="0.25">
      <c r="A173" s="371"/>
      <c r="B173" s="267"/>
      <c r="C173" s="374"/>
      <c r="D173" s="267"/>
      <c r="E173" s="374"/>
      <c r="F173" s="276"/>
      <c r="G173" s="111" t="s">
        <v>57</v>
      </c>
      <c r="H173" s="61">
        <v>0</v>
      </c>
      <c r="I173" s="112">
        <v>0</v>
      </c>
      <c r="J173" s="61">
        <v>0</v>
      </c>
      <c r="K173" s="112">
        <v>0</v>
      </c>
      <c r="L173" s="61">
        <v>0</v>
      </c>
      <c r="M173" s="112">
        <v>0</v>
      </c>
      <c r="N173" s="61">
        <v>0</v>
      </c>
      <c r="O173" s="112">
        <v>0</v>
      </c>
      <c r="P173" s="61">
        <v>0</v>
      </c>
      <c r="Q173" s="112">
        <v>0</v>
      </c>
      <c r="R173" s="61">
        <f t="shared" si="5"/>
        <v>0</v>
      </c>
      <c r="S173" s="112">
        <f t="shared" si="5"/>
        <v>0</v>
      </c>
    </row>
    <row r="174" spans="1:19" ht="15.75" thickBot="1" x14ac:dyDescent="0.3">
      <c r="A174" s="371"/>
      <c r="B174" s="267"/>
      <c r="C174" s="374"/>
      <c r="D174" s="267"/>
      <c r="E174" s="374"/>
      <c r="F174" s="276"/>
      <c r="G174" s="111" t="s">
        <v>56</v>
      </c>
      <c r="H174" s="61">
        <v>0</v>
      </c>
      <c r="I174" s="112">
        <v>0</v>
      </c>
      <c r="J174" s="61">
        <v>0</v>
      </c>
      <c r="K174" s="112">
        <v>0</v>
      </c>
      <c r="L174" s="61">
        <v>0</v>
      </c>
      <c r="M174" s="112">
        <v>0</v>
      </c>
      <c r="N174" s="61">
        <v>0</v>
      </c>
      <c r="O174" s="112">
        <v>0</v>
      </c>
      <c r="P174" s="61">
        <v>0</v>
      </c>
      <c r="Q174" s="112">
        <v>0</v>
      </c>
      <c r="R174" s="61">
        <f t="shared" si="5"/>
        <v>0</v>
      </c>
      <c r="S174" s="112">
        <f t="shared" si="5"/>
        <v>0</v>
      </c>
    </row>
    <row r="175" spans="1:19" ht="15.75" thickTop="1" x14ac:dyDescent="0.25">
      <c r="A175" s="371"/>
      <c r="B175" s="267"/>
      <c r="C175" s="374"/>
      <c r="D175" s="267"/>
      <c r="E175" s="381"/>
      <c r="F175" s="276"/>
      <c r="G175" s="79" t="s">
        <v>55</v>
      </c>
      <c r="H175" s="113">
        <v>0</v>
      </c>
      <c r="I175" s="114">
        <v>0</v>
      </c>
      <c r="J175" s="113">
        <v>0</v>
      </c>
      <c r="K175" s="114">
        <v>0</v>
      </c>
      <c r="L175" s="113">
        <v>0</v>
      </c>
      <c r="M175" s="114">
        <v>0</v>
      </c>
      <c r="N175" s="113">
        <v>0</v>
      </c>
      <c r="O175" s="114">
        <v>0</v>
      </c>
      <c r="P175" s="113">
        <v>0</v>
      </c>
      <c r="Q175" s="114">
        <v>0</v>
      </c>
      <c r="R175" s="113">
        <f t="shared" si="5"/>
        <v>0</v>
      </c>
      <c r="S175" s="114">
        <f>SUM(S161:S174)</f>
        <v>0</v>
      </c>
    </row>
    <row r="176" spans="1:19" ht="15" customHeight="1" x14ac:dyDescent="0.25">
      <c r="A176" s="371"/>
      <c r="B176" s="267"/>
      <c r="C176" s="374"/>
      <c r="D176" s="267"/>
      <c r="E176" s="379" t="s">
        <v>52</v>
      </c>
      <c r="F176" s="276"/>
      <c r="G176" s="111" t="s">
        <v>51</v>
      </c>
      <c r="H176" s="61">
        <v>0</v>
      </c>
      <c r="I176" s="112">
        <v>0</v>
      </c>
      <c r="J176" s="61">
        <v>0</v>
      </c>
      <c r="K176" s="112">
        <v>0</v>
      </c>
      <c r="L176" s="61">
        <v>0</v>
      </c>
      <c r="M176" s="112">
        <v>0</v>
      </c>
      <c r="N176" s="61">
        <v>0</v>
      </c>
      <c r="O176" s="112">
        <v>0</v>
      </c>
      <c r="P176" s="61">
        <v>0</v>
      </c>
      <c r="Q176" s="112">
        <v>0</v>
      </c>
      <c r="R176" s="61">
        <f t="shared" si="5"/>
        <v>0</v>
      </c>
      <c r="S176" s="112">
        <f>+I176+K176+M176+O176+Q176</f>
        <v>0</v>
      </c>
    </row>
    <row r="177" spans="1:19" x14ac:dyDescent="0.25">
      <c r="A177" s="371"/>
      <c r="B177" s="267"/>
      <c r="C177" s="374"/>
      <c r="D177" s="267"/>
      <c r="E177" s="374"/>
      <c r="F177" s="276"/>
      <c r="G177" s="111" t="s">
        <v>50</v>
      </c>
      <c r="H177" s="61">
        <v>0</v>
      </c>
      <c r="I177" s="112">
        <v>0</v>
      </c>
      <c r="J177" s="61">
        <v>0</v>
      </c>
      <c r="K177" s="112">
        <v>0</v>
      </c>
      <c r="L177" s="61">
        <v>0</v>
      </c>
      <c r="M177" s="112">
        <v>0</v>
      </c>
      <c r="N177" s="61">
        <v>0</v>
      </c>
      <c r="O177" s="112">
        <v>0</v>
      </c>
      <c r="P177" s="61">
        <v>0</v>
      </c>
      <c r="Q177" s="112">
        <v>0</v>
      </c>
      <c r="R177" s="61">
        <f t="shared" si="5"/>
        <v>0</v>
      </c>
      <c r="S177" s="112">
        <f>+I177+K177+M177+O177+Q177</f>
        <v>0</v>
      </c>
    </row>
    <row r="178" spans="1:19" ht="15.75" thickBot="1" x14ac:dyDescent="0.3">
      <c r="A178" s="371"/>
      <c r="B178" s="267"/>
      <c r="C178" s="374"/>
      <c r="D178" s="267"/>
      <c r="E178" s="374"/>
      <c r="F178" s="276"/>
      <c r="G178" s="111" t="s">
        <v>49</v>
      </c>
      <c r="H178" s="61">
        <v>0</v>
      </c>
      <c r="I178" s="112">
        <v>0</v>
      </c>
      <c r="J178" s="61">
        <v>0</v>
      </c>
      <c r="K178" s="112">
        <v>0</v>
      </c>
      <c r="L178" s="61">
        <v>0</v>
      </c>
      <c r="M178" s="112">
        <v>0</v>
      </c>
      <c r="N178" s="61">
        <v>0</v>
      </c>
      <c r="O178" s="112">
        <v>0</v>
      </c>
      <c r="P178" s="61">
        <v>0</v>
      </c>
      <c r="Q178" s="112">
        <v>0</v>
      </c>
      <c r="R178" s="61">
        <f t="shared" si="5"/>
        <v>0</v>
      </c>
      <c r="S178" s="112">
        <f>+I178+K178+M178+O178+Q178</f>
        <v>0</v>
      </c>
    </row>
    <row r="179" spans="1:19" ht="16.5" thickTop="1" thickBot="1" x14ac:dyDescent="0.3">
      <c r="A179" s="371"/>
      <c r="B179" s="267"/>
      <c r="C179" s="374"/>
      <c r="D179" s="267"/>
      <c r="E179" s="376"/>
      <c r="F179" s="276"/>
      <c r="G179" s="79" t="s">
        <v>48</v>
      </c>
      <c r="H179" s="115">
        <v>0</v>
      </c>
      <c r="I179" s="114">
        <v>0</v>
      </c>
      <c r="J179" s="115">
        <v>0</v>
      </c>
      <c r="K179" s="114">
        <v>0</v>
      </c>
      <c r="L179" s="115">
        <v>0</v>
      </c>
      <c r="M179" s="114">
        <v>0</v>
      </c>
      <c r="N179" s="115">
        <v>0</v>
      </c>
      <c r="O179" s="114">
        <v>0</v>
      </c>
      <c r="P179" s="115">
        <v>0</v>
      </c>
      <c r="Q179" s="114">
        <v>0</v>
      </c>
      <c r="R179" s="115">
        <f t="shared" si="5"/>
        <v>0</v>
      </c>
      <c r="S179" s="114">
        <f>SUM(S176:S178)</f>
        <v>0</v>
      </c>
    </row>
    <row r="180" spans="1:19" ht="15" customHeight="1" thickTop="1" thickBot="1" x14ac:dyDescent="0.3">
      <c r="A180" s="371"/>
      <c r="B180" s="267"/>
      <c r="C180" s="375"/>
      <c r="D180" s="267"/>
      <c r="E180" s="377" t="s">
        <v>47</v>
      </c>
      <c r="F180" s="377"/>
      <c r="G180" s="377"/>
      <c r="H180" s="115">
        <v>0</v>
      </c>
      <c r="I180" s="114">
        <v>0</v>
      </c>
      <c r="J180" s="115">
        <v>0</v>
      </c>
      <c r="K180" s="114">
        <v>0</v>
      </c>
      <c r="L180" s="115">
        <v>0</v>
      </c>
      <c r="M180" s="114">
        <v>0</v>
      </c>
      <c r="N180" s="115">
        <v>0</v>
      </c>
      <c r="O180" s="114">
        <v>0</v>
      </c>
      <c r="P180" s="115">
        <v>0</v>
      </c>
      <c r="Q180" s="114">
        <v>0</v>
      </c>
      <c r="R180" s="115">
        <f t="shared" si="5"/>
        <v>0</v>
      </c>
      <c r="S180" s="114">
        <f>+S179+S175</f>
        <v>0</v>
      </c>
    </row>
    <row r="181" spans="1:19" ht="15" customHeight="1" thickTop="1" thickBot="1" x14ac:dyDescent="0.3">
      <c r="A181" s="372"/>
      <c r="B181" s="267"/>
      <c r="C181" s="378" t="s">
        <v>46</v>
      </c>
      <c r="D181" s="378"/>
      <c r="E181" s="378"/>
      <c r="F181" s="378"/>
      <c r="G181" s="378"/>
      <c r="H181" s="116">
        <v>0</v>
      </c>
      <c r="I181" s="117">
        <v>0</v>
      </c>
      <c r="J181" s="116">
        <v>0</v>
      </c>
      <c r="K181" s="117">
        <v>0</v>
      </c>
      <c r="L181" s="116">
        <v>0</v>
      </c>
      <c r="M181" s="117">
        <v>0</v>
      </c>
      <c r="N181" s="116">
        <v>0</v>
      </c>
      <c r="O181" s="117">
        <v>0</v>
      </c>
      <c r="P181" s="116">
        <v>0</v>
      </c>
      <c r="Q181" s="117">
        <v>0</v>
      </c>
      <c r="R181" s="116">
        <f t="shared" si="5"/>
        <v>0</v>
      </c>
      <c r="S181" s="117">
        <f>+S180</f>
        <v>0</v>
      </c>
    </row>
    <row r="182" spans="1:19" ht="15" customHeight="1" thickTop="1" x14ac:dyDescent="0.25">
      <c r="A182" s="370" t="s">
        <v>45</v>
      </c>
      <c r="B182" s="267"/>
      <c r="C182" s="373" t="s">
        <v>45</v>
      </c>
      <c r="D182" s="267"/>
      <c r="E182" s="373" t="s">
        <v>45</v>
      </c>
      <c r="F182" s="276"/>
      <c r="G182" s="111" t="s">
        <v>44</v>
      </c>
      <c r="H182" s="61">
        <v>94</v>
      </c>
      <c r="I182" s="112">
        <v>19.059999999999999</v>
      </c>
      <c r="J182" s="61">
        <v>107</v>
      </c>
      <c r="K182" s="112">
        <v>17.47</v>
      </c>
      <c r="L182" s="61">
        <v>17</v>
      </c>
      <c r="M182" s="112">
        <v>1.94</v>
      </c>
      <c r="N182" s="61">
        <v>38</v>
      </c>
      <c r="O182" s="112">
        <v>15.7</v>
      </c>
      <c r="P182" s="61">
        <v>3</v>
      </c>
      <c r="Q182" s="112">
        <v>0.5</v>
      </c>
      <c r="R182" s="61">
        <f t="shared" si="5"/>
        <v>259</v>
      </c>
      <c r="S182" s="112">
        <f t="shared" si="5"/>
        <v>54.67</v>
      </c>
    </row>
    <row r="183" spans="1:19" x14ac:dyDescent="0.25">
      <c r="A183" s="371"/>
      <c r="B183" s="267"/>
      <c r="C183" s="374"/>
      <c r="D183" s="267"/>
      <c r="E183" s="374"/>
      <c r="F183" s="276"/>
      <c r="G183" s="111" t="s">
        <v>43</v>
      </c>
      <c r="H183" s="61">
        <v>0</v>
      </c>
      <c r="I183" s="112">
        <v>0</v>
      </c>
      <c r="J183" s="61">
        <v>0</v>
      </c>
      <c r="K183" s="112">
        <v>0</v>
      </c>
      <c r="L183" s="61">
        <v>0</v>
      </c>
      <c r="M183" s="112">
        <v>0</v>
      </c>
      <c r="N183" s="61">
        <v>1</v>
      </c>
      <c r="O183" s="112">
        <v>0.68</v>
      </c>
      <c r="P183" s="61">
        <v>0</v>
      </c>
      <c r="Q183" s="112">
        <v>0</v>
      </c>
      <c r="R183" s="61">
        <f t="shared" si="5"/>
        <v>1</v>
      </c>
      <c r="S183" s="112">
        <f t="shared" si="5"/>
        <v>0.68</v>
      </c>
    </row>
    <row r="184" spans="1:19" x14ac:dyDescent="0.25">
      <c r="A184" s="371"/>
      <c r="B184" s="267"/>
      <c r="C184" s="374"/>
      <c r="D184" s="267"/>
      <c r="E184" s="374"/>
      <c r="F184" s="276"/>
      <c r="G184" s="111" t="s">
        <v>42</v>
      </c>
      <c r="H184" s="61">
        <v>0</v>
      </c>
      <c r="I184" s="112">
        <v>0</v>
      </c>
      <c r="J184" s="61">
        <v>0</v>
      </c>
      <c r="K184" s="112">
        <v>0</v>
      </c>
      <c r="L184" s="61">
        <v>0</v>
      </c>
      <c r="M184" s="112">
        <v>0</v>
      </c>
      <c r="N184" s="61">
        <v>1</v>
      </c>
      <c r="O184" s="112">
        <v>0.03</v>
      </c>
      <c r="P184" s="61">
        <v>0</v>
      </c>
      <c r="Q184" s="112">
        <v>0</v>
      </c>
      <c r="R184" s="61">
        <f t="shared" si="5"/>
        <v>1</v>
      </c>
      <c r="S184" s="112">
        <f t="shared" si="5"/>
        <v>0.03</v>
      </c>
    </row>
    <row r="185" spans="1:19" x14ac:dyDescent="0.25">
      <c r="A185" s="371"/>
      <c r="B185" s="267"/>
      <c r="C185" s="374"/>
      <c r="D185" s="267"/>
      <c r="E185" s="374"/>
      <c r="F185" s="276"/>
      <c r="G185" s="111" t="s">
        <v>41</v>
      </c>
      <c r="H185" s="61">
        <v>0</v>
      </c>
      <c r="I185" s="112">
        <v>0</v>
      </c>
      <c r="J185" s="61">
        <v>0</v>
      </c>
      <c r="K185" s="112">
        <v>0</v>
      </c>
      <c r="L185" s="61">
        <v>0</v>
      </c>
      <c r="M185" s="112">
        <v>0</v>
      </c>
      <c r="N185" s="61">
        <v>0</v>
      </c>
      <c r="O185" s="112">
        <v>0</v>
      </c>
      <c r="P185" s="61">
        <v>0</v>
      </c>
      <c r="Q185" s="112">
        <v>0</v>
      </c>
      <c r="R185" s="61">
        <f t="shared" si="5"/>
        <v>0</v>
      </c>
      <c r="S185" s="112">
        <f t="shared" si="5"/>
        <v>0</v>
      </c>
    </row>
    <row r="186" spans="1:19" x14ac:dyDescent="0.25">
      <c r="A186" s="371"/>
      <c r="B186" s="267"/>
      <c r="C186" s="374"/>
      <c r="D186" s="267"/>
      <c r="E186" s="374"/>
      <c r="F186" s="276"/>
      <c r="G186" s="111" t="s">
        <v>40</v>
      </c>
      <c r="H186" s="61">
        <v>1</v>
      </c>
      <c r="I186" s="112">
        <v>0.02</v>
      </c>
      <c r="J186" s="61">
        <v>4</v>
      </c>
      <c r="K186" s="112">
        <v>1.04</v>
      </c>
      <c r="L186" s="61">
        <v>1</v>
      </c>
      <c r="M186" s="112">
        <v>0.17</v>
      </c>
      <c r="N186" s="61">
        <v>25</v>
      </c>
      <c r="O186" s="112">
        <v>16.87</v>
      </c>
      <c r="P186" s="61">
        <v>0</v>
      </c>
      <c r="Q186" s="112">
        <v>0</v>
      </c>
      <c r="R186" s="61">
        <f t="shared" si="5"/>
        <v>31</v>
      </c>
      <c r="S186" s="112">
        <f t="shared" si="5"/>
        <v>18.100000000000001</v>
      </c>
    </row>
    <row r="187" spans="1:19" ht="15.75" thickBot="1" x14ac:dyDescent="0.3">
      <c r="A187" s="371"/>
      <c r="B187" s="267"/>
      <c r="C187" s="374"/>
      <c r="D187" s="267"/>
      <c r="E187" s="374"/>
      <c r="F187" s="276"/>
      <c r="G187" s="111" t="s">
        <v>39</v>
      </c>
      <c r="H187" s="61">
        <v>0</v>
      </c>
      <c r="I187" s="112">
        <v>0</v>
      </c>
      <c r="J187" s="61">
        <v>2</v>
      </c>
      <c r="K187" s="112">
        <v>0.4</v>
      </c>
      <c r="L187" s="61">
        <v>0</v>
      </c>
      <c r="M187" s="112">
        <v>0</v>
      </c>
      <c r="N187" s="61">
        <v>28</v>
      </c>
      <c r="O187" s="112">
        <v>14.16</v>
      </c>
      <c r="P187" s="61">
        <v>0</v>
      </c>
      <c r="Q187" s="112">
        <v>0</v>
      </c>
      <c r="R187" s="61">
        <f t="shared" si="5"/>
        <v>30</v>
      </c>
      <c r="S187" s="112">
        <f t="shared" si="5"/>
        <v>14.56</v>
      </c>
    </row>
    <row r="188" spans="1:19" ht="16.5" thickTop="1" thickBot="1" x14ac:dyDescent="0.3">
      <c r="A188" s="371"/>
      <c r="B188" s="267"/>
      <c r="C188" s="374"/>
      <c r="D188" s="267"/>
      <c r="E188" s="376"/>
      <c r="F188" s="276"/>
      <c r="G188" s="79" t="s">
        <v>38</v>
      </c>
      <c r="H188" s="115">
        <v>95</v>
      </c>
      <c r="I188" s="114">
        <v>19.079999999999998</v>
      </c>
      <c r="J188" s="115">
        <v>111</v>
      </c>
      <c r="K188" s="114">
        <v>18.91</v>
      </c>
      <c r="L188" s="115">
        <v>18</v>
      </c>
      <c r="M188" s="114">
        <v>2.11</v>
      </c>
      <c r="N188" s="115">
        <v>91</v>
      </c>
      <c r="O188" s="114">
        <v>47.44</v>
      </c>
      <c r="P188" s="115">
        <v>3</v>
      </c>
      <c r="Q188" s="114">
        <v>0.5</v>
      </c>
      <c r="R188" s="115">
        <f t="shared" ref="R188:R195" si="6">+H188+J188+L188+N188+P188</f>
        <v>318</v>
      </c>
      <c r="S188" s="114">
        <f>SUM(S182:S187)</f>
        <v>88.04</v>
      </c>
    </row>
    <row r="189" spans="1:19" ht="15" customHeight="1" thickTop="1" thickBot="1" x14ac:dyDescent="0.3">
      <c r="A189" s="371"/>
      <c r="B189" s="267"/>
      <c r="C189" s="375"/>
      <c r="D189" s="267"/>
      <c r="E189" s="377" t="s">
        <v>38</v>
      </c>
      <c r="F189" s="377"/>
      <c r="G189" s="377"/>
      <c r="H189" s="115">
        <v>95</v>
      </c>
      <c r="I189" s="114">
        <v>19.079999999999998</v>
      </c>
      <c r="J189" s="115">
        <v>111</v>
      </c>
      <c r="K189" s="114">
        <v>18.91</v>
      </c>
      <c r="L189" s="115">
        <v>18</v>
      </c>
      <c r="M189" s="114">
        <v>2.11</v>
      </c>
      <c r="N189" s="115">
        <v>91</v>
      </c>
      <c r="O189" s="114">
        <v>47.44</v>
      </c>
      <c r="P189" s="115">
        <v>3</v>
      </c>
      <c r="Q189" s="114">
        <v>0.5</v>
      </c>
      <c r="R189" s="115">
        <f t="shared" si="6"/>
        <v>318</v>
      </c>
      <c r="S189" s="114">
        <f>+S188</f>
        <v>88.04</v>
      </c>
    </row>
    <row r="190" spans="1:19" ht="15" customHeight="1" thickTop="1" thickBot="1" x14ac:dyDescent="0.3">
      <c r="A190" s="372"/>
      <c r="B190" s="267"/>
      <c r="C190" s="378" t="s">
        <v>38</v>
      </c>
      <c r="D190" s="378"/>
      <c r="E190" s="378"/>
      <c r="F190" s="378"/>
      <c r="G190" s="378"/>
      <c r="H190" s="116">
        <v>95</v>
      </c>
      <c r="I190" s="117">
        <v>19.079999999999998</v>
      </c>
      <c r="J190" s="116">
        <v>111</v>
      </c>
      <c r="K190" s="117">
        <v>18.91</v>
      </c>
      <c r="L190" s="116">
        <v>18</v>
      </c>
      <c r="M190" s="117">
        <v>2.11</v>
      </c>
      <c r="N190" s="116">
        <v>91</v>
      </c>
      <c r="O190" s="117">
        <v>47.44</v>
      </c>
      <c r="P190" s="116">
        <v>3</v>
      </c>
      <c r="Q190" s="117">
        <v>0.5</v>
      </c>
      <c r="R190" s="116">
        <f t="shared" si="6"/>
        <v>318</v>
      </c>
      <c r="S190" s="117">
        <f>+S189</f>
        <v>88.04</v>
      </c>
    </row>
    <row r="191" spans="1:19" ht="15" customHeight="1" thickTop="1" x14ac:dyDescent="0.25">
      <c r="A191" s="370" t="s">
        <v>37</v>
      </c>
      <c r="B191" s="267"/>
      <c r="C191" s="373" t="s">
        <v>37</v>
      </c>
      <c r="D191" s="267"/>
      <c r="E191" s="373" t="s">
        <v>37</v>
      </c>
      <c r="F191" s="276"/>
      <c r="G191" s="111" t="s">
        <v>36</v>
      </c>
      <c r="H191" s="61">
        <v>0</v>
      </c>
      <c r="I191" s="112">
        <v>0</v>
      </c>
      <c r="J191" s="61">
        <v>0</v>
      </c>
      <c r="K191" s="112">
        <v>0</v>
      </c>
      <c r="L191" s="61">
        <v>0</v>
      </c>
      <c r="M191" s="112">
        <v>0</v>
      </c>
      <c r="N191" s="61">
        <v>0</v>
      </c>
      <c r="O191" s="112">
        <v>0</v>
      </c>
      <c r="P191" s="61">
        <v>0</v>
      </c>
      <c r="Q191" s="112">
        <v>0</v>
      </c>
      <c r="R191" s="61">
        <f t="shared" si="6"/>
        <v>0</v>
      </c>
      <c r="S191" s="112">
        <f>+I191+K191+M191+O191+Q191</f>
        <v>0</v>
      </c>
    </row>
    <row r="192" spans="1:19" ht="15.75" thickBot="1" x14ac:dyDescent="0.3">
      <c r="A192" s="371"/>
      <c r="B192" s="267"/>
      <c r="C192" s="374"/>
      <c r="D192" s="267"/>
      <c r="E192" s="374"/>
      <c r="F192" s="276"/>
      <c r="G192" s="111" t="s">
        <v>35</v>
      </c>
      <c r="H192" s="61">
        <v>0</v>
      </c>
      <c r="I192" s="112">
        <v>0</v>
      </c>
      <c r="J192" s="61">
        <v>0</v>
      </c>
      <c r="K192" s="112">
        <v>0</v>
      </c>
      <c r="L192" s="61">
        <v>0</v>
      </c>
      <c r="M192" s="112">
        <v>0</v>
      </c>
      <c r="N192" s="61">
        <v>0</v>
      </c>
      <c r="O192" s="112">
        <v>0</v>
      </c>
      <c r="P192" s="61">
        <v>0</v>
      </c>
      <c r="Q192" s="112">
        <v>0</v>
      </c>
      <c r="R192" s="61">
        <f t="shared" si="6"/>
        <v>0</v>
      </c>
      <c r="S192" s="112">
        <f>+I192+K192+M192+O192+Q192</f>
        <v>0</v>
      </c>
    </row>
    <row r="193" spans="1:19" ht="16.5" thickTop="1" thickBot="1" x14ac:dyDescent="0.3">
      <c r="A193" s="371"/>
      <c r="B193" s="267"/>
      <c r="C193" s="374"/>
      <c r="D193" s="267"/>
      <c r="E193" s="376"/>
      <c r="F193" s="276"/>
      <c r="G193" s="79" t="s">
        <v>34</v>
      </c>
      <c r="H193" s="115">
        <v>0</v>
      </c>
      <c r="I193" s="114">
        <v>0</v>
      </c>
      <c r="J193" s="115">
        <v>0</v>
      </c>
      <c r="K193" s="114">
        <v>0</v>
      </c>
      <c r="L193" s="115">
        <v>0</v>
      </c>
      <c r="M193" s="114">
        <v>0</v>
      </c>
      <c r="N193" s="115">
        <v>0</v>
      </c>
      <c r="O193" s="114">
        <v>0</v>
      </c>
      <c r="P193" s="115">
        <v>0</v>
      </c>
      <c r="Q193" s="114">
        <v>0</v>
      </c>
      <c r="R193" s="115">
        <f t="shared" si="6"/>
        <v>0</v>
      </c>
      <c r="S193" s="114">
        <f>SUM(S191:S192)</f>
        <v>0</v>
      </c>
    </row>
    <row r="194" spans="1:19" ht="15" customHeight="1" thickTop="1" thickBot="1" x14ac:dyDescent="0.3">
      <c r="A194" s="371"/>
      <c r="B194" s="267"/>
      <c r="C194" s="375"/>
      <c r="D194" s="267"/>
      <c r="E194" s="377" t="s">
        <v>34</v>
      </c>
      <c r="F194" s="377"/>
      <c r="G194" s="377"/>
      <c r="H194" s="115">
        <v>0</v>
      </c>
      <c r="I194" s="114">
        <v>0</v>
      </c>
      <c r="J194" s="115">
        <v>0</v>
      </c>
      <c r="K194" s="114">
        <v>0</v>
      </c>
      <c r="L194" s="115">
        <v>0</v>
      </c>
      <c r="M194" s="114">
        <v>0</v>
      </c>
      <c r="N194" s="115">
        <v>0</v>
      </c>
      <c r="O194" s="114">
        <v>0</v>
      </c>
      <c r="P194" s="115">
        <v>0</v>
      </c>
      <c r="Q194" s="114">
        <v>0</v>
      </c>
      <c r="R194" s="115">
        <f t="shared" si="6"/>
        <v>0</v>
      </c>
      <c r="S194" s="114">
        <f>+S193</f>
        <v>0</v>
      </c>
    </row>
    <row r="195" spans="1:19" ht="15" customHeight="1" thickTop="1" thickBot="1" x14ac:dyDescent="0.3">
      <c r="A195" s="384"/>
      <c r="B195" s="267"/>
      <c r="C195" s="385" t="s">
        <v>34</v>
      </c>
      <c r="D195" s="385"/>
      <c r="E195" s="385"/>
      <c r="F195" s="385"/>
      <c r="G195" s="385"/>
      <c r="H195" s="115">
        <v>0</v>
      </c>
      <c r="I195" s="114">
        <v>0</v>
      </c>
      <c r="J195" s="115">
        <v>0</v>
      </c>
      <c r="K195" s="114">
        <v>0</v>
      </c>
      <c r="L195" s="115">
        <v>0</v>
      </c>
      <c r="M195" s="114">
        <v>0</v>
      </c>
      <c r="N195" s="115">
        <v>0</v>
      </c>
      <c r="O195" s="114">
        <v>0</v>
      </c>
      <c r="P195" s="115">
        <v>0</v>
      </c>
      <c r="Q195" s="114">
        <v>0</v>
      </c>
      <c r="R195" s="115">
        <f t="shared" si="6"/>
        <v>0</v>
      </c>
      <c r="S195" s="114">
        <f>+S194</f>
        <v>0</v>
      </c>
    </row>
    <row r="196" spans="1:19" ht="15.75" thickTop="1" x14ac:dyDescent="0.25">
      <c r="A196" s="377" t="s">
        <v>33</v>
      </c>
      <c r="B196" s="377"/>
      <c r="C196" s="377"/>
      <c r="D196" s="377"/>
      <c r="E196" s="377"/>
      <c r="F196" s="377"/>
      <c r="G196" s="377"/>
      <c r="H196" s="114"/>
      <c r="I196" s="118">
        <f>+I195+I190+I181+I160</f>
        <v>21671.77</v>
      </c>
      <c r="J196" s="114"/>
      <c r="K196" s="118">
        <f>+K195+K190+K181+K160</f>
        <v>38868.97</v>
      </c>
      <c r="L196" s="114"/>
      <c r="M196" s="118">
        <f>+M195+M190+M181+M160</f>
        <v>12304.67</v>
      </c>
      <c r="N196" s="114"/>
      <c r="O196" s="118">
        <f>+O195+O190+O181+O160</f>
        <v>132900.09</v>
      </c>
      <c r="P196" s="114"/>
      <c r="Q196" s="118">
        <f>+Q195+Q190+Q181+Q160</f>
        <v>664.91</v>
      </c>
      <c r="R196" s="114"/>
      <c r="S196" s="118">
        <f>+S195+S190+S181+S160</f>
        <v>206410.41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60"/>
    <mergeCell ref="C131:C159"/>
    <mergeCell ref="E131:E143"/>
    <mergeCell ref="E144:E150"/>
    <mergeCell ref="E151:E152"/>
    <mergeCell ref="E153:E158"/>
    <mergeCell ref="E159:G159"/>
    <mergeCell ref="C160:G160"/>
    <mergeCell ref="A161:A181"/>
    <mergeCell ref="C161:C180"/>
    <mergeCell ref="E161:E175"/>
    <mergeCell ref="E176:E179"/>
    <mergeCell ref="E180:G180"/>
    <mergeCell ref="C181:G181"/>
    <mergeCell ref="A196:G196"/>
    <mergeCell ref="A182:A190"/>
    <mergeCell ref="C182:C189"/>
    <mergeCell ref="E182:E188"/>
    <mergeCell ref="E189:G189"/>
    <mergeCell ref="C190:G190"/>
    <mergeCell ref="A191:A195"/>
    <mergeCell ref="C191:C194"/>
    <mergeCell ref="E191:E193"/>
    <mergeCell ref="E194:G194"/>
    <mergeCell ref="C195:G195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60" max="16383" man="1"/>
    <brk id="181" max="16383" man="1"/>
  </rowBreaks>
  <colBreaks count="1" manualBreakCount="1">
    <brk id="6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>
    <pageSetUpPr fitToPage="1"/>
  </sheetPr>
  <dimension ref="A1:S196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294" customWidth="1"/>
    <col min="2" max="2" width="0.5" style="295" customWidth="1"/>
    <col min="3" max="3" width="18.125" style="299" customWidth="1"/>
    <col min="4" max="4" width="0.5" style="296" customWidth="1"/>
    <col min="5" max="5" width="26.875" style="299" customWidth="1"/>
    <col min="6" max="6" width="0.5" style="297" customWidth="1"/>
    <col min="7" max="7" width="55" style="300" bestFit="1" customWidth="1"/>
    <col min="8" max="8" width="15.625" style="301" customWidth="1"/>
    <col min="9" max="9" width="15.625" style="302" customWidth="1"/>
    <col min="10" max="17" width="15.625" style="294" customWidth="1"/>
    <col min="18" max="18" width="15.125" style="294" bestFit="1" customWidth="1"/>
    <col min="19" max="19" width="12.625" style="294" bestFit="1" customWidth="1"/>
    <col min="20" max="16384" width="9" style="294"/>
  </cols>
  <sheetData>
    <row r="1" spans="1:19" x14ac:dyDescent="0.25">
      <c r="A1" s="351" t="s">
        <v>646</v>
      </c>
      <c r="B1" s="351"/>
      <c r="C1" s="351"/>
      <c r="D1" s="351"/>
      <c r="E1" s="351"/>
      <c r="F1" s="351"/>
      <c r="G1" s="351"/>
      <c r="H1" s="351"/>
      <c r="I1" s="351"/>
      <c r="J1" s="107"/>
      <c r="K1" s="107"/>
      <c r="L1" s="107"/>
      <c r="M1" s="107"/>
      <c r="N1" s="107"/>
      <c r="O1" s="107"/>
      <c r="P1" s="107"/>
    </row>
    <row r="2" spans="1:19" x14ac:dyDescent="0.25">
      <c r="A2" s="109" t="s">
        <v>381</v>
      </c>
      <c r="B2" s="268"/>
      <c r="C2" s="109"/>
      <c r="D2" s="268"/>
      <c r="E2" s="109"/>
      <c r="F2" s="274"/>
      <c r="G2" s="109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9" x14ac:dyDescent="0.25">
      <c r="A3" s="388" t="s">
        <v>226</v>
      </c>
      <c r="B3" s="269"/>
      <c r="C3" s="386" t="s">
        <v>225</v>
      </c>
      <c r="D3" s="271"/>
      <c r="E3" s="386" t="s">
        <v>224</v>
      </c>
      <c r="F3" s="275"/>
      <c r="G3" s="388" t="s">
        <v>223</v>
      </c>
      <c r="H3" s="382" t="s">
        <v>635</v>
      </c>
      <c r="I3" s="383"/>
      <c r="J3" s="382" t="s">
        <v>636</v>
      </c>
      <c r="K3" s="383"/>
      <c r="L3" s="382" t="s">
        <v>637</v>
      </c>
      <c r="M3" s="383"/>
      <c r="N3" s="382" t="s">
        <v>638</v>
      </c>
      <c r="O3" s="383"/>
      <c r="P3" s="382" t="s">
        <v>639</v>
      </c>
      <c r="Q3" s="383"/>
      <c r="R3" s="382" t="s">
        <v>380</v>
      </c>
      <c r="S3" s="383"/>
    </row>
    <row r="4" spans="1:19" x14ac:dyDescent="0.25">
      <c r="A4" s="390"/>
      <c r="C4" s="387"/>
      <c r="E4" s="387"/>
      <c r="G4" s="389"/>
      <c r="H4" s="49" t="s">
        <v>222</v>
      </c>
      <c r="I4" s="110" t="s">
        <v>221</v>
      </c>
      <c r="J4" s="49" t="s">
        <v>222</v>
      </c>
      <c r="K4" s="110" t="s">
        <v>221</v>
      </c>
      <c r="L4" s="49" t="s">
        <v>222</v>
      </c>
      <c r="M4" s="110" t="s">
        <v>221</v>
      </c>
      <c r="N4" s="49" t="s">
        <v>222</v>
      </c>
      <c r="O4" s="110" t="s">
        <v>221</v>
      </c>
      <c r="P4" s="49" t="s">
        <v>222</v>
      </c>
      <c r="Q4" s="110" t="s">
        <v>221</v>
      </c>
      <c r="R4" s="49" t="s">
        <v>222</v>
      </c>
      <c r="S4" s="110" t="s">
        <v>221</v>
      </c>
    </row>
    <row r="5" spans="1:19" ht="15" customHeight="1" x14ac:dyDescent="0.25">
      <c r="A5" s="370" t="s">
        <v>99</v>
      </c>
      <c r="C5" s="379" t="s">
        <v>177</v>
      </c>
      <c r="E5" s="379" t="s">
        <v>220</v>
      </c>
      <c r="G5" s="111" t="s">
        <v>219</v>
      </c>
      <c r="H5" s="61">
        <v>82</v>
      </c>
      <c r="I5" s="112">
        <v>49.73</v>
      </c>
      <c r="J5" s="61">
        <v>6</v>
      </c>
      <c r="K5" s="112">
        <v>0.95</v>
      </c>
      <c r="L5" s="61">
        <v>9</v>
      </c>
      <c r="M5" s="112">
        <v>29.44</v>
      </c>
      <c r="N5" s="61">
        <v>47</v>
      </c>
      <c r="O5" s="112">
        <v>403.85</v>
      </c>
      <c r="P5" s="61">
        <v>283</v>
      </c>
      <c r="Q5" s="112">
        <v>4239.6000000000004</v>
      </c>
      <c r="R5" s="61">
        <f t="shared" ref="R5:S20" si="0">+H5+J5+L5+N5+P5</f>
        <v>427</v>
      </c>
      <c r="S5" s="112">
        <f t="shared" si="0"/>
        <v>4723.5700000000006</v>
      </c>
    </row>
    <row r="6" spans="1:19" x14ac:dyDescent="0.25">
      <c r="A6" s="371"/>
      <c r="B6" s="273"/>
      <c r="C6" s="374"/>
      <c r="D6" s="273"/>
      <c r="E6" s="374"/>
      <c r="G6" s="111" t="s">
        <v>218</v>
      </c>
      <c r="H6" s="61">
        <v>12</v>
      </c>
      <c r="I6" s="112">
        <v>24.56</v>
      </c>
      <c r="J6" s="61">
        <v>0</v>
      </c>
      <c r="K6" s="112">
        <v>0</v>
      </c>
      <c r="L6" s="61">
        <v>8</v>
      </c>
      <c r="M6" s="112">
        <v>42.23</v>
      </c>
      <c r="N6" s="61">
        <v>1</v>
      </c>
      <c r="O6" s="112">
        <v>7.0000000000000007E-2</v>
      </c>
      <c r="P6" s="61">
        <v>59</v>
      </c>
      <c r="Q6" s="112">
        <v>127.22</v>
      </c>
      <c r="R6" s="61">
        <f t="shared" si="0"/>
        <v>80</v>
      </c>
      <c r="S6" s="112">
        <f t="shared" si="0"/>
        <v>194.07999999999998</v>
      </c>
    </row>
    <row r="7" spans="1:19" x14ac:dyDescent="0.25">
      <c r="A7" s="371"/>
      <c r="B7" s="273"/>
      <c r="C7" s="374"/>
      <c r="D7" s="273"/>
      <c r="E7" s="374"/>
      <c r="G7" s="111" t="s">
        <v>217</v>
      </c>
      <c r="H7" s="61">
        <v>0</v>
      </c>
      <c r="I7" s="112">
        <v>0</v>
      </c>
      <c r="J7" s="61">
        <v>0</v>
      </c>
      <c r="K7" s="112">
        <v>0</v>
      </c>
      <c r="L7" s="61">
        <v>0</v>
      </c>
      <c r="M7" s="112">
        <v>0</v>
      </c>
      <c r="N7" s="61">
        <v>1</v>
      </c>
      <c r="O7" s="112">
        <v>0.14000000000000001</v>
      </c>
      <c r="P7" s="61">
        <v>1</v>
      </c>
      <c r="Q7" s="112">
        <v>1.48</v>
      </c>
      <c r="R7" s="61">
        <f t="shared" si="0"/>
        <v>2</v>
      </c>
      <c r="S7" s="112">
        <f t="shared" si="0"/>
        <v>1.62</v>
      </c>
    </row>
    <row r="8" spans="1:19" x14ac:dyDescent="0.25">
      <c r="A8" s="371"/>
      <c r="B8" s="273"/>
      <c r="C8" s="374"/>
      <c r="D8" s="273"/>
      <c r="E8" s="374"/>
      <c r="G8" s="111" t="s">
        <v>216</v>
      </c>
      <c r="H8" s="61">
        <v>5</v>
      </c>
      <c r="I8" s="112">
        <v>5.83</v>
      </c>
      <c r="J8" s="61">
        <v>0</v>
      </c>
      <c r="K8" s="112">
        <v>0</v>
      </c>
      <c r="L8" s="61">
        <v>2</v>
      </c>
      <c r="M8" s="112">
        <v>1.07</v>
      </c>
      <c r="N8" s="61">
        <v>3</v>
      </c>
      <c r="O8" s="112">
        <v>51.13</v>
      </c>
      <c r="P8" s="61">
        <v>133</v>
      </c>
      <c r="Q8" s="112">
        <v>625.27</v>
      </c>
      <c r="R8" s="61">
        <f t="shared" si="0"/>
        <v>143</v>
      </c>
      <c r="S8" s="112">
        <f t="shared" si="0"/>
        <v>683.3</v>
      </c>
    </row>
    <row r="9" spans="1:19" ht="15.75" thickBot="1" x14ac:dyDescent="0.3">
      <c r="A9" s="371"/>
      <c r="B9" s="273"/>
      <c r="C9" s="374"/>
      <c r="D9" s="273"/>
      <c r="E9" s="374"/>
      <c r="G9" s="111" t="s">
        <v>215</v>
      </c>
      <c r="H9" s="61">
        <v>1</v>
      </c>
      <c r="I9" s="112">
        <v>0.74</v>
      </c>
      <c r="J9" s="61">
        <v>1</v>
      </c>
      <c r="K9" s="112">
        <v>0.43</v>
      </c>
      <c r="L9" s="61">
        <v>2</v>
      </c>
      <c r="M9" s="112">
        <v>0.51</v>
      </c>
      <c r="N9" s="61">
        <v>5</v>
      </c>
      <c r="O9" s="112">
        <v>115.74</v>
      </c>
      <c r="P9" s="61">
        <v>31</v>
      </c>
      <c r="Q9" s="112">
        <v>83.41</v>
      </c>
      <c r="R9" s="61">
        <f t="shared" si="0"/>
        <v>40</v>
      </c>
      <c r="S9" s="112">
        <f t="shared" si="0"/>
        <v>200.82999999999998</v>
      </c>
    </row>
    <row r="10" spans="1:19" ht="15.75" thickTop="1" x14ac:dyDescent="0.25">
      <c r="A10" s="371"/>
      <c r="B10" s="273"/>
      <c r="C10" s="374"/>
      <c r="D10" s="273"/>
      <c r="E10" s="381"/>
      <c r="F10" s="276"/>
      <c r="G10" s="79" t="s">
        <v>214</v>
      </c>
      <c r="H10" s="113">
        <v>90</v>
      </c>
      <c r="I10" s="114">
        <v>80.86</v>
      </c>
      <c r="J10" s="113">
        <v>7</v>
      </c>
      <c r="K10" s="114">
        <v>1.38</v>
      </c>
      <c r="L10" s="113">
        <v>18</v>
      </c>
      <c r="M10" s="114">
        <v>73.25</v>
      </c>
      <c r="N10" s="113">
        <v>51</v>
      </c>
      <c r="O10" s="114">
        <v>570.92999999999995</v>
      </c>
      <c r="P10" s="113">
        <v>294</v>
      </c>
      <c r="Q10" s="114">
        <v>5076.9799999999996</v>
      </c>
      <c r="R10" s="113">
        <f t="shared" si="0"/>
        <v>460</v>
      </c>
      <c r="S10" s="114">
        <f>SUM(S5:S9)</f>
        <v>5803.4000000000005</v>
      </c>
    </row>
    <row r="11" spans="1:19" ht="15" customHeight="1" x14ac:dyDescent="0.25">
      <c r="A11" s="371"/>
      <c r="B11" s="273"/>
      <c r="C11" s="374"/>
      <c r="D11" s="267"/>
      <c r="E11" s="379" t="s">
        <v>213</v>
      </c>
      <c r="F11" s="276"/>
      <c r="G11" s="111" t="s">
        <v>212</v>
      </c>
      <c r="H11" s="61">
        <v>0</v>
      </c>
      <c r="I11" s="112">
        <v>0</v>
      </c>
      <c r="J11" s="61">
        <v>0</v>
      </c>
      <c r="K11" s="112">
        <v>0</v>
      </c>
      <c r="L11" s="61">
        <v>0</v>
      </c>
      <c r="M11" s="112">
        <v>0</v>
      </c>
      <c r="N11" s="61">
        <v>3</v>
      </c>
      <c r="O11" s="112">
        <v>49.44</v>
      </c>
      <c r="P11" s="61">
        <v>47</v>
      </c>
      <c r="Q11" s="112">
        <v>220.03</v>
      </c>
      <c r="R11" s="61">
        <f t="shared" si="0"/>
        <v>50</v>
      </c>
      <c r="S11" s="112">
        <f t="shared" si="0"/>
        <v>269.47000000000003</v>
      </c>
    </row>
    <row r="12" spans="1:19" x14ac:dyDescent="0.25">
      <c r="A12" s="371"/>
      <c r="B12" s="273"/>
      <c r="C12" s="374"/>
      <c r="D12" s="267"/>
      <c r="E12" s="374"/>
      <c r="F12" s="276"/>
      <c r="G12" s="111" t="s">
        <v>211</v>
      </c>
      <c r="H12" s="61">
        <v>1288</v>
      </c>
      <c r="I12" s="112">
        <v>4721.3900000000003</v>
      </c>
      <c r="J12" s="61">
        <v>64</v>
      </c>
      <c r="K12" s="112">
        <v>195.85</v>
      </c>
      <c r="L12" s="61">
        <v>3</v>
      </c>
      <c r="M12" s="112">
        <v>14.81</v>
      </c>
      <c r="N12" s="61">
        <v>39</v>
      </c>
      <c r="O12" s="112">
        <v>1576.26</v>
      </c>
      <c r="P12" s="61">
        <v>5</v>
      </c>
      <c r="Q12" s="112">
        <v>6.73</v>
      </c>
      <c r="R12" s="61">
        <f t="shared" si="0"/>
        <v>1399</v>
      </c>
      <c r="S12" s="112">
        <f t="shared" si="0"/>
        <v>6515.0400000000009</v>
      </c>
    </row>
    <row r="13" spans="1:19" x14ac:dyDescent="0.25">
      <c r="A13" s="371"/>
      <c r="B13" s="273"/>
      <c r="C13" s="374"/>
      <c r="D13" s="267"/>
      <c r="E13" s="374"/>
      <c r="F13" s="276"/>
      <c r="G13" s="111" t="s">
        <v>210</v>
      </c>
      <c r="H13" s="61">
        <v>18</v>
      </c>
      <c r="I13" s="112">
        <v>40.299999999999997</v>
      </c>
      <c r="J13" s="61">
        <v>3</v>
      </c>
      <c r="K13" s="112">
        <v>4.34</v>
      </c>
      <c r="L13" s="61">
        <v>0</v>
      </c>
      <c r="M13" s="112">
        <v>0</v>
      </c>
      <c r="N13" s="61">
        <v>0</v>
      </c>
      <c r="O13" s="112">
        <v>0</v>
      </c>
      <c r="P13" s="61">
        <v>0</v>
      </c>
      <c r="Q13" s="112">
        <v>0</v>
      </c>
      <c r="R13" s="61">
        <f t="shared" si="0"/>
        <v>21</v>
      </c>
      <c r="S13" s="112">
        <f t="shared" si="0"/>
        <v>44.64</v>
      </c>
    </row>
    <row r="14" spans="1:19" x14ac:dyDescent="0.25">
      <c r="A14" s="371"/>
      <c r="B14" s="273"/>
      <c r="C14" s="374"/>
      <c r="D14" s="267"/>
      <c r="E14" s="374"/>
      <c r="F14" s="276"/>
      <c r="G14" s="111" t="s">
        <v>209</v>
      </c>
      <c r="H14" s="61">
        <v>848</v>
      </c>
      <c r="I14" s="112">
        <v>4181.2700000000004</v>
      </c>
      <c r="J14" s="61">
        <v>56</v>
      </c>
      <c r="K14" s="112">
        <v>136.38</v>
      </c>
      <c r="L14" s="61">
        <v>0</v>
      </c>
      <c r="M14" s="112">
        <v>0</v>
      </c>
      <c r="N14" s="61">
        <v>8</v>
      </c>
      <c r="O14" s="112">
        <v>46.5</v>
      </c>
      <c r="P14" s="61">
        <v>0</v>
      </c>
      <c r="Q14" s="112">
        <v>0</v>
      </c>
      <c r="R14" s="61">
        <f t="shared" si="0"/>
        <v>912</v>
      </c>
      <c r="S14" s="112">
        <f t="shared" si="0"/>
        <v>4364.1500000000005</v>
      </c>
    </row>
    <row r="15" spans="1:19" x14ac:dyDescent="0.25">
      <c r="A15" s="371"/>
      <c r="B15" s="273"/>
      <c r="C15" s="374"/>
      <c r="D15" s="267"/>
      <c r="E15" s="374"/>
      <c r="F15" s="276"/>
      <c r="G15" s="111" t="s">
        <v>208</v>
      </c>
      <c r="H15" s="61">
        <v>99</v>
      </c>
      <c r="I15" s="112">
        <v>125.88</v>
      </c>
      <c r="J15" s="61">
        <v>15</v>
      </c>
      <c r="K15" s="112">
        <v>51.46</v>
      </c>
      <c r="L15" s="61">
        <v>11</v>
      </c>
      <c r="M15" s="112">
        <v>74.98</v>
      </c>
      <c r="N15" s="61">
        <v>27</v>
      </c>
      <c r="O15" s="112">
        <v>330.83</v>
      </c>
      <c r="P15" s="61">
        <v>0</v>
      </c>
      <c r="Q15" s="112">
        <v>0</v>
      </c>
      <c r="R15" s="61">
        <f t="shared" si="0"/>
        <v>152</v>
      </c>
      <c r="S15" s="112">
        <f t="shared" si="0"/>
        <v>583.15</v>
      </c>
    </row>
    <row r="16" spans="1:19" x14ac:dyDescent="0.25">
      <c r="A16" s="371"/>
      <c r="B16" s="273"/>
      <c r="C16" s="374"/>
      <c r="D16" s="267"/>
      <c r="E16" s="374"/>
      <c r="F16" s="276"/>
      <c r="G16" s="111" t="s">
        <v>207</v>
      </c>
      <c r="H16" s="61">
        <v>0</v>
      </c>
      <c r="I16" s="112">
        <v>0</v>
      </c>
      <c r="J16" s="61">
        <v>0</v>
      </c>
      <c r="K16" s="112">
        <v>0</v>
      </c>
      <c r="L16" s="61">
        <v>0</v>
      </c>
      <c r="M16" s="112">
        <v>0</v>
      </c>
      <c r="N16" s="61">
        <v>0</v>
      </c>
      <c r="O16" s="112">
        <v>0</v>
      </c>
      <c r="P16" s="61">
        <v>0</v>
      </c>
      <c r="Q16" s="112">
        <v>0</v>
      </c>
      <c r="R16" s="61">
        <f t="shared" si="0"/>
        <v>0</v>
      </c>
      <c r="S16" s="112">
        <f t="shared" si="0"/>
        <v>0</v>
      </c>
    </row>
    <row r="17" spans="1:19" x14ac:dyDescent="0.25">
      <c r="A17" s="371"/>
      <c r="B17" s="273"/>
      <c r="C17" s="374"/>
      <c r="D17" s="267"/>
      <c r="E17" s="374"/>
      <c r="F17" s="276"/>
      <c r="G17" s="111" t="s">
        <v>206</v>
      </c>
      <c r="H17" s="61">
        <v>2</v>
      </c>
      <c r="I17" s="112">
        <v>5.58</v>
      </c>
      <c r="J17" s="61">
        <v>1</v>
      </c>
      <c r="K17" s="112">
        <v>0.89</v>
      </c>
      <c r="L17" s="61">
        <v>0</v>
      </c>
      <c r="M17" s="112">
        <v>0</v>
      </c>
      <c r="N17" s="61">
        <v>5</v>
      </c>
      <c r="O17" s="112">
        <v>33.24</v>
      </c>
      <c r="P17" s="61">
        <v>1</v>
      </c>
      <c r="Q17" s="112">
        <v>1.71</v>
      </c>
      <c r="R17" s="61">
        <f t="shared" si="0"/>
        <v>9</v>
      </c>
      <c r="S17" s="112">
        <f t="shared" si="0"/>
        <v>41.42</v>
      </c>
    </row>
    <row r="18" spans="1:19" ht="15.75" thickBot="1" x14ac:dyDescent="0.3">
      <c r="A18" s="371"/>
      <c r="B18" s="273"/>
      <c r="C18" s="374"/>
      <c r="D18" s="267"/>
      <c r="E18" s="374"/>
      <c r="F18" s="276"/>
      <c r="G18" s="111" t="s">
        <v>205</v>
      </c>
      <c r="H18" s="61">
        <v>6</v>
      </c>
      <c r="I18" s="112">
        <v>4.25</v>
      </c>
      <c r="J18" s="61">
        <v>1</v>
      </c>
      <c r="K18" s="112">
        <v>0.01</v>
      </c>
      <c r="L18" s="61">
        <v>0</v>
      </c>
      <c r="M18" s="112">
        <v>0</v>
      </c>
      <c r="N18" s="61">
        <v>3</v>
      </c>
      <c r="O18" s="112">
        <v>44.02</v>
      </c>
      <c r="P18" s="61">
        <v>5</v>
      </c>
      <c r="Q18" s="112">
        <v>0.71</v>
      </c>
      <c r="R18" s="61">
        <f t="shared" si="0"/>
        <v>15</v>
      </c>
      <c r="S18" s="112">
        <f t="shared" si="0"/>
        <v>48.99</v>
      </c>
    </row>
    <row r="19" spans="1:19" ht="15.75" thickTop="1" x14ac:dyDescent="0.25">
      <c r="A19" s="371"/>
      <c r="B19" s="273"/>
      <c r="C19" s="374"/>
      <c r="D19" s="267"/>
      <c r="E19" s="381"/>
      <c r="F19" s="276"/>
      <c r="G19" s="79" t="s">
        <v>204</v>
      </c>
      <c r="H19" s="113">
        <v>2003</v>
      </c>
      <c r="I19" s="114">
        <v>9078.67</v>
      </c>
      <c r="J19" s="113">
        <v>129</v>
      </c>
      <c r="K19" s="114">
        <v>388.93</v>
      </c>
      <c r="L19" s="113">
        <v>13</v>
      </c>
      <c r="M19" s="114">
        <v>89.79</v>
      </c>
      <c r="N19" s="113">
        <v>80</v>
      </c>
      <c r="O19" s="114">
        <v>2080.29</v>
      </c>
      <c r="P19" s="113">
        <v>52</v>
      </c>
      <c r="Q19" s="114">
        <v>229.18</v>
      </c>
      <c r="R19" s="113">
        <f t="shared" si="0"/>
        <v>2277</v>
      </c>
      <c r="S19" s="114">
        <f>SUM(S11:S18)</f>
        <v>11866.860000000002</v>
      </c>
    </row>
    <row r="20" spans="1:19" ht="15" customHeight="1" x14ac:dyDescent="0.25">
      <c r="A20" s="371"/>
      <c r="B20" s="273"/>
      <c r="C20" s="374"/>
      <c r="D20" s="267"/>
      <c r="E20" s="379" t="s">
        <v>203</v>
      </c>
      <c r="F20" s="276"/>
      <c r="G20" s="111" t="s">
        <v>202</v>
      </c>
      <c r="H20" s="61">
        <v>80</v>
      </c>
      <c r="I20" s="112">
        <v>77.08</v>
      </c>
      <c r="J20" s="61">
        <v>32</v>
      </c>
      <c r="K20" s="112">
        <v>54.66</v>
      </c>
      <c r="L20" s="61">
        <v>69</v>
      </c>
      <c r="M20" s="112">
        <v>256.92</v>
      </c>
      <c r="N20" s="61">
        <v>28</v>
      </c>
      <c r="O20" s="112">
        <v>327.87</v>
      </c>
      <c r="P20" s="61">
        <v>4</v>
      </c>
      <c r="Q20" s="112">
        <v>5.74</v>
      </c>
      <c r="R20" s="61">
        <f t="shared" si="0"/>
        <v>213</v>
      </c>
      <c r="S20" s="112">
        <f t="shared" si="0"/>
        <v>722.27</v>
      </c>
    </row>
    <row r="21" spans="1:19" x14ac:dyDescent="0.25">
      <c r="A21" s="371"/>
      <c r="B21" s="273"/>
      <c r="C21" s="374"/>
      <c r="D21" s="267"/>
      <c r="E21" s="374"/>
      <c r="F21" s="276"/>
      <c r="G21" s="111" t="s">
        <v>201</v>
      </c>
      <c r="H21" s="61">
        <v>501</v>
      </c>
      <c r="I21" s="112">
        <v>998.1</v>
      </c>
      <c r="J21" s="61">
        <v>186</v>
      </c>
      <c r="K21" s="112">
        <v>1164.6500000000001</v>
      </c>
      <c r="L21" s="61">
        <v>1</v>
      </c>
      <c r="M21" s="112">
        <v>0.09</v>
      </c>
      <c r="N21" s="61">
        <v>9</v>
      </c>
      <c r="O21" s="112">
        <v>33.58</v>
      </c>
      <c r="P21" s="61">
        <v>0</v>
      </c>
      <c r="Q21" s="112">
        <v>0</v>
      </c>
      <c r="R21" s="61">
        <f t="shared" ref="R21:S54" si="1">+H21+J21+L21+N21+P21</f>
        <v>697</v>
      </c>
      <c r="S21" s="112">
        <f t="shared" si="1"/>
        <v>2196.42</v>
      </c>
    </row>
    <row r="22" spans="1:19" x14ac:dyDescent="0.25">
      <c r="A22" s="371"/>
      <c r="B22" s="273"/>
      <c r="C22" s="374"/>
      <c r="D22" s="267"/>
      <c r="E22" s="374"/>
      <c r="F22" s="276"/>
      <c r="G22" s="111" t="s">
        <v>200</v>
      </c>
      <c r="H22" s="61">
        <v>4</v>
      </c>
      <c r="I22" s="112">
        <v>4.4800000000000004</v>
      </c>
      <c r="J22" s="61">
        <v>15</v>
      </c>
      <c r="K22" s="112">
        <v>34.799999999999997</v>
      </c>
      <c r="L22" s="61">
        <v>23</v>
      </c>
      <c r="M22" s="112">
        <v>57.8</v>
      </c>
      <c r="N22" s="61">
        <v>6</v>
      </c>
      <c r="O22" s="112">
        <v>43.56</v>
      </c>
      <c r="P22" s="61">
        <v>2</v>
      </c>
      <c r="Q22" s="112">
        <v>2.74</v>
      </c>
      <c r="R22" s="61">
        <f t="shared" si="1"/>
        <v>50</v>
      </c>
      <c r="S22" s="112">
        <f t="shared" si="1"/>
        <v>143.38</v>
      </c>
    </row>
    <row r="23" spans="1:19" x14ac:dyDescent="0.25">
      <c r="A23" s="371"/>
      <c r="B23" s="273"/>
      <c r="C23" s="374"/>
      <c r="D23" s="267"/>
      <c r="E23" s="374"/>
      <c r="F23" s="276"/>
      <c r="G23" s="111" t="s">
        <v>199</v>
      </c>
      <c r="H23" s="61">
        <v>72</v>
      </c>
      <c r="I23" s="112">
        <v>90.25</v>
      </c>
      <c r="J23" s="61">
        <v>6</v>
      </c>
      <c r="K23" s="112">
        <v>5.24</v>
      </c>
      <c r="L23" s="61">
        <v>5</v>
      </c>
      <c r="M23" s="112">
        <v>8.19</v>
      </c>
      <c r="N23" s="61">
        <v>6</v>
      </c>
      <c r="O23" s="112">
        <v>17.14</v>
      </c>
      <c r="P23" s="61">
        <v>10</v>
      </c>
      <c r="Q23" s="112">
        <v>7.73</v>
      </c>
      <c r="R23" s="61">
        <f t="shared" si="1"/>
        <v>99</v>
      </c>
      <c r="S23" s="112">
        <f t="shared" si="1"/>
        <v>128.54999999999998</v>
      </c>
    </row>
    <row r="24" spans="1:19" x14ac:dyDescent="0.25">
      <c r="A24" s="371"/>
      <c r="B24" s="273"/>
      <c r="C24" s="374"/>
      <c r="D24" s="267"/>
      <c r="E24" s="374"/>
      <c r="F24" s="276"/>
      <c r="G24" s="111" t="s">
        <v>198</v>
      </c>
      <c r="H24" s="61">
        <v>1</v>
      </c>
      <c r="I24" s="112">
        <v>0.28000000000000003</v>
      </c>
      <c r="J24" s="61">
        <v>0</v>
      </c>
      <c r="K24" s="112">
        <v>0</v>
      </c>
      <c r="L24" s="61">
        <v>9</v>
      </c>
      <c r="M24" s="112">
        <v>24.86</v>
      </c>
      <c r="N24" s="61">
        <v>0</v>
      </c>
      <c r="O24" s="112">
        <v>0</v>
      </c>
      <c r="P24" s="61">
        <v>0</v>
      </c>
      <c r="Q24" s="112">
        <v>0</v>
      </c>
      <c r="R24" s="61">
        <f t="shared" si="1"/>
        <v>10</v>
      </c>
      <c r="S24" s="112">
        <f t="shared" si="1"/>
        <v>25.14</v>
      </c>
    </row>
    <row r="25" spans="1:19" x14ac:dyDescent="0.25">
      <c r="A25" s="371"/>
      <c r="B25" s="273"/>
      <c r="C25" s="374"/>
      <c r="D25" s="267"/>
      <c r="E25" s="374"/>
      <c r="F25" s="276"/>
      <c r="G25" s="111" t="s">
        <v>197</v>
      </c>
      <c r="H25" s="61">
        <v>614</v>
      </c>
      <c r="I25" s="112">
        <v>3518.29</v>
      </c>
      <c r="J25" s="61">
        <v>212</v>
      </c>
      <c r="K25" s="112">
        <v>1087.58</v>
      </c>
      <c r="L25" s="61">
        <v>335</v>
      </c>
      <c r="M25" s="112">
        <v>1832.9</v>
      </c>
      <c r="N25" s="61">
        <v>9</v>
      </c>
      <c r="O25" s="112">
        <v>108.08</v>
      </c>
      <c r="P25" s="61">
        <v>0</v>
      </c>
      <c r="Q25" s="112">
        <v>0</v>
      </c>
      <c r="R25" s="61">
        <f t="shared" si="1"/>
        <v>1170</v>
      </c>
      <c r="S25" s="112">
        <f t="shared" si="1"/>
        <v>6546.85</v>
      </c>
    </row>
    <row r="26" spans="1:19" x14ac:dyDescent="0.25">
      <c r="A26" s="371"/>
      <c r="B26" s="273"/>
      <c r="C26" s="374"/>
      <c r="D26" s="267"/>
      <c r="E26" s="374"/>
      <c r="F26" s="276"/>
      <c r="G26" s="111" t="s">
        <v>196</v>
      </c>
      <c r="H26" s="61">
        <v>31</v>
      </c>
      <c r="I26" s="112">
        <v>25.15</v>
      </c>
      <c r="J26" s="61">
        <v>41</v>
      </c>
      <c r="K26" s="112">
        <v>58.05</v>
      </c>
      <c r="L26" s="61">
        <v>11</v>
      </c>
      <c r="M26" s="112">
        <v>28.7</v>
      </c>
      <c r="N26" s="61">
        <v>3</v>
      </c>
      <c r="O26" s="112">
        <v>3.97</v>
      </c>
      <c r="P26" s="61">
        <v>0</v>
      </c>
      <c r="Q26" s="112">
        <v>0</v>
      </c>
      <c r="R26" s="61">
        <f t="shared" si="1"/>
        <v>86</v>
      </c>
      <c r="S26" s="112">
        <f t="shared" si="1"/>
        <v>115.86999999999999</v>
      </c>
    </row>
    <row r="27" spans="1:19" x14ac:dyDescent="0.25">
      <c r="A27" s="371"/>
      <c r="B27" s="273"/>
      <c r="C27" s="374"/>
      <c r="D27" s="267"/>
      <c r="E27" s="374"/>
      <c r="F27" s="276"/>
      <c r="G27" s="111" t="s">
        <v>195</v>
      </c>
      <c r="H27" s="61">
        <v>1</v>
      </c>
      <c r="I27" s="112">
        <v>0.17</v>
      </c>
      <c r="J27" s="61">
        <v>0</v>
      </c>
      <c r="K27" s="112">
        <v>0</v>
      </c>
      <c r="L27" s="61">
        <v>1</v>
      </c>
      <c r="M27" s="112">
        <v>0.13</v>
      </c>
      <c r="N27" s="61">
        <v>0</v>
      </c>
      <c r="O27" s="112">
        <v>0</v>
      </c>
      <c r="P27" s="61">
        <v>1</v>
      </c>
      <c r="Q27" s="112">
        <v>0.24</v>
      </c>
      <c r="R27" s="61">
        <f t="shared" si="1"/>
        <v>3</v>
      </c>
      <c r="S27" s="112">
        <f t="shared" si="1"/>
        <v>0.54</v>
      </c>
    </row>
    <row r="28" spans="1:19" x14ac:dyDescent="0.25">
      <c r="A28" s="371"/>
      <c r="B28" s="273"/>
      <c r="C28" s="374"/>
      <c r="D28" s="267"/>
      <c r="E28" s="374"/>
      <c r="F28" s="276"/>
      <c r="G28" s="111" t="s">
        <v>194</v>
      </c>
      <c r="H28" s="61">
        <v>144</v>
      </c>
      <c r="I28" s="112">
        <v>141.41</v>
      </c>
      <c r="J28" s="61">
        <v>99</v>
      </c>
      <c r="K28" s="112">
        <v>336.37</v>
      </c>
      <c r="L28" s="61">
        <v>588</v>
      </c>
      <c r="M28" s="112">
        <v>4615.6400000000003</v>
      </c>
      <c r="N28" s="61">
        <v>13</v>
      </c>
      <c r="O28" s="112">
        <v>252.01</v>
      </c>
      <c r="P28" s="61">
        <v>0</v>
      </c>
      <c r="Q28" s="112">
        <v>0</v>
      </c>
      <c r="R28" s="61">
        <f t="shared" si="1"/>
        <v>844</v>
      </c>
      <c r="S28" s="112">
        <f t="shared" si="1"/>
        <v>5345.43</v>
      </c>
    </row>
    <row r="29" spans="1:19" x14ac:dyDescent="0.25">
      <c r="A29" s="371"/>
      <c r="B29" s="273"/>
      <c r="C29" s="374"/>
      <c r="D29" s="267"/>
      <c r="E29" s="374"/>
      <c r="F29" s="276"/>
      <c r="G29" s="111" t="s">
        <v>193</v>
      </c>
      <c r="H29" s="61">
        <v>40</v>
      </c>
      <c r="I29" s="112">
        <v>162.72</v>
      </c>
      <c r="J29" s="61">
        <v>119</v>
      </c>
      <c r="K29" s="112">
        <v>1210.22</v>
      </c>
      <c r="L29" s="61">
        <v>38</v>
      </c>
      <c r="M29" s="112">
        <v>69.56</v>
      </c>
      <c r="N29" s="61">
        <v>11</v>
      </c>
      <c r="O29" s="112">
        <v>190.66</v>
      </c>
      <c r="P29" s="61">
        <v>8</v>
      </c>
      <c r="Q29" s="112">
        <v>21.31</v>
      </c>
      <c r="R29" s="61">
        <f t="shared" si="1"/>
        <v>216</v>
      </c>
      <c r="S29" s="112">
        <f t="shared" si="1"/>
        <v>1654.47</v>
      </c>
    </row>
    <row r="30" spans="1:19" x14ac:dyDescent="0.25">
      <c r="A30" s="371"/>
      <c r="B30" s="273"/>
      <c r="C30" s="374"/>
      <c r="D30" s="267"/>
      <c r="E30" s="374"/>
      <c r="F30" s="276"/>
      <c r="G30" s="111" t="s">
        <v>492</v>
      </c>
      <c r="H30" s="61">
        <v>0</v>
      </c>
      <c r="I30" s="112">
        <v>0</v>
      </c>
      <c r="J30" s="61">
        <v>0</v>
      </c>
      <c r="K30" s="112">
        <v>0</v>
      </c>
      <c r="L30" s="61">
        <v>0</v>
      </c>
      <c r="M30" s="112">
        <v>0</v>
      </c>
      <c r="N30" s="61">
        <v>0</v>
      </c>
      <c r="O30" s="112">
        <v>0</v>
      </c>
      <c r="P30" s="61">
        <v>0</v>
      </c>
      <c r="Q30" s="112">
        <v>0</v>
      </c>
      <c r="R30" s="61">
        <f t="shared" si="1"/>
        <v>0</v>
      </c>
      <c r="S30" s="112">
        <f t="shared" si="1"/>
        <v>0</v>
      </c>
    </row>
    <row r="31" spans="1:19" ht="15.75" thickBot="1" x14ac:dyDescent="0.3">
      <c r="A31" s="371"/>
      <c r="B31" s="273"/>
      <c r="C31" s="374"/>
      <c r="D31" s="267"/>
      <c r="E31" s="374"/>
      <c r="F31" s="276"/>
      <c r="G31" s="111" t="s">
        <v>192</v>
      </c>
      <c r="H31" s="61">
        <v>25</v>
      </c>
      <c r="I31" s="112">
        <v>8.6199999999999992</v>
      </c>
      <c r="J31" s="61">
        <v>8</v>
      </c>
      <c r="K31" s="112">
        <v>3.08</v>
      </c>
      <c r="L31" s="61">
        <v>4</v>
      </c>
      <c r="M31" s="112">
        <v>15.29</v>
      </c>
      <c r="N31" s="61">
        <v>12</v>
      </c>
      <c r="O31" s="112">
        <v>10.69</v>
      </c>
      <c r="P31" s="61">
        <v>4</v>
      </c>
      <c r="Q31" s="112">
        <v>4.55</v>
      </c>
      <c r="R31" s="61">
        <f t="shared" si="1"/>
        <v>53</v>
      </c>
      <c r="S31" s="112">
        <f t="shared" si="1"/>
        <v>42.23</v>
      </c>
    </row>
    <row r="32" spans="1:19" ht="15.75" thickTop="1" x14ac:dyDescent="0.25">
      <c r="A32" s="371"/>
      <c r="B32" s="273"/>
      <c r="C32" s="374"/>
      <c r="D32" s="267"/>
      <c r="E32" s="381"/>
      <c r="F32" s="276"/>
      <c r="G32" s="79" t="s">
        <v>191</v>
      </c>
      <c r="H32" s="113">
        <v>1054</v>
      </c>
      <c r="I32" s="114">
        <v>5026.55</v>
      </c>
      <c r="J32" s="113">
        <v>438</v>
      </c>
      <c r="K32" s="114">
        <v>3954.65</v>
      </c>
      <c r="L32" s="113">
        <v>641</v>
      </c>
      <c r="M32" s="114">
        <v>6910.08</v>
      </c>
      <c r="N32" s="113">
        <v>68</v>
      </c>
      <c r="O32" s="114">
        <v>987.56</v>
      </c>
      <c r="P32" s="113">
        <v>24</v>
      </c>
      <c r="Q32" s="114">
        <v>42.31</v>
      </c>
      <c r="R32" s="113">
        <f t="shared" si="1"/>
        <v>2225</v>
      </c>
      <c r="S32" s="114">
        <f>SUM(S20:S31)</f>
        <v>16921.150000000001</v>
      </c>
    </row>
    <row r="33" spans="1:19" ht="15" customHeight="1" x14ac:dyDescent="0.25">
      <c r="A33" s="371" t="s">
        <v>99</v>
      </c>
      <c r="B33" s="273"/>
      <c r="C33" s="374" t="s">
        <v>177</v>
      </c>
      <c r="D33" s="267"/>
      <c r="E33" s="379" t="s">
        <v>190</v>
      </c>
      <c r="F33" s="276"/>
      <c r="G33" s="111" t="s">
        <v>189</v>
      </c>
      <c r="H33" s="61">
        <v>0</v>
      </c>
      <c r="I33" s="112">
        <v>0</v>
      </c>
      <c r="J33" s="61">
        <v>0</v>
      </c>
      <c r="K33" s="112">
        <v>0</v>
      </c>
      <c r="L33" s="61">
        <v>0</v>
      </c>
      <c r="M33" s="112">
        <v>0</v>
      </c>
      <c r="N33" s="61">
        <v>1</v>
      </c>
      <c r="O33" s="112">
        <v>2.27</v>
      </c>
      <c r="P33" s="61">
        <v>51</v>
      </c>
      <c r="Q33" s="112">
        <v>220.12</v>
      </c>
      <c r="R33" s="61">
        <f t="shared" si="1"/>
        <v>52</v>
      </c>
      <c r="S33" s="112">
        <f t="shared" si="1"/>
        <v>222.39000000000001</v>
      </c>
    </row>
    <row r="34" spans="1:19" ht="15" customHeight="1" x14ac:dyDescent="0.25">
      <c r="A34" s="371"/>
      <c r="B34" s="273"/>
      <c r="C34" s="374"/>
      <c r="D34" s="267"/>
      <c r="E34" s="374"/>
      <c r="F34" s="276"/>
      <c r="G34" s="111" t="s">
        <v>493</v>
      </c>
      <c r="H34" s="61">
        <v>0</v>
      </c>
      <c r="I34" s="112">
        <v>0</v>
      </c>
      <c r="J34" s="61">
        <v>0</v>
      </c>
      <c r="K34" s="112">
        <v>0</v>
      </c>
      <c r="L34" s="61">
        <v>0</v>
      </c>
      <c r="M34" s="112">
        <v>0</v>
      </c>
      <c r="N34" s="61">
        <v>0</v>
      </c>
      <c r="O34" s="112">
        <v>0</v>
      </c>
      <c r="P34" s="61">
        <v>0</v>
      </c>
      <c r="Q34" s="112">
        <v>0</v>
      </c>
      <c r="R34" s="61">
        <f t="shared" si="1"/>
        <v>0</v>
      </c>
      <c r="S34" s="112">
        <f t="shared" si="1"/>
        <v>0</v>
      </c>
    </row>
    <row r="35" spans="1:19" x14ac:dyDescent="0.25">
      <c r="A35" s="371"/>
      <c r="B35" s="273"/>
      <c r="C35" s="374"/>
      <c r="D35" s="267"/>
      <c r="E35" s="374"/>
      <c r="F35" s="276"/>
      <c r="G35" s="111" t="s">
        <v>188</v>
      </c>
      <c r="H35" s="61">
        <v>0</v>
      </c>
      <c r="I35" s="112">
        <v>0</v>
      </c>
      <c r="J35" s="61">
        <v>0</v>
      </c>
      <c r="K35" s="112">
        <v>0</v>
      </c>
      <c r="L35" s="61">
        <v>0</v>
      </c>
      <c r="M35" s="112">
        <v>0</v>
      </c>
      <c r="N35" s="61">
        <v>0</v>
      </c>
      <c r="O35" s="112">
        <v>0</v>
      </c>
      <c r="P35" s="61">
        <v>1</v>
      </c>
      <c r="Q35" s="112">
        <v>0.13</v>
      </c>
      <c r="R35" s="61">
        <f t="shared" si="1"/>
        <v>1</v>
      </c>
      <c r="S35" s="112">
        <f t="shared" si="1"/>
        <v>0.13</v>
      </c>
    </row>
    <row r="36" spans="1:19" x14ac:dyDescent="0.25">
      <c r="A36" s="371"/>
      <c r="B36" s="273"/>
      <c r="C36" s="374"/>
      <c r="D36" s="267"/>
      <c r="E36" s="374"/>
      <c r="F36" s="276"/>
      <c r="G36" s="111" t="s">
        <v>187</v>
      </c>
      <c r="H36" s="61">
        <v>0</v>
      </c>
      <c r="I36" s="112">
        <v>0</v>
      </c>
      <c r="J36" s="61">
        <v>0</v>
      </c>
      <c r="K36" s="112">
        <v>0</v>
      </c>
      <c r="L36" s="61">
        <v>0</v>
      </c>
      <c r="M36" s="112">
        <v>0</v>
      </c>
      <c r="N36" s="61">
        <v>0</v>
      </c>
      <c r="O36" s="112">
        <v>0</v>
      </c>
      <c r="P36" s="61">
        <v>1</v>
      </c>
      <c r="Q36" s="112">
        <v>1.53</v>
      </c>
      <c r="R36" s="61">
        <f t="shared" si="1"/>
        <v>1</v>
      </c>
      <c r="S36" s="112">
        <f t="shared" si="1"/>
        <v>1.53</v>
      </c>
    </row>
    <row r="37" spans="1:19" x14ac:dyDescent="0.25">
      <c r="A37" s="371"/>
      <c r="B37" s="273"/>
      <c r="C37" s="374"/>
      <c r="D37" s="267"/>
      <c r="E37" s="374"/>
      <c r="F37" s="276"/>
      <c r="G37" s="111" t="s">
        <v>186</v>
      </c>
      <c r="H37" s="61">
        <v>9</v>
      </c>
      <c r="I37" s="112">
        <v>4.58</v>
      </c>
      <c r="J37" s="61">
        <v>1</v>
      </c>
      <c r="K37" s="112">
        <v>5.03</v>
      </c>
      <c r="L37" s="61">
        <v>3</v>
      </c>
      <c r="M37" s="112">
        <v>1.85</v>
      </c>
      <c r="N37" s="61">
        <v>1</v>
      </c>
      <c r="O37" s="112">
        <v>5.58</v>
      </c>
      <c r="P37" s="61">
        <v>11</v>
      </c>
      <c r="Q37" s="112">
        <v>45.26</v>
      </c>
      <c r="R37" s="61">
        <f t="shared" si="1"/>
        <v>25</v>
      </c>
      <c r="S37" s="112">
        <f t="shared" si="1"/>
        <v>62.3</v>
      </c>
    </row>
    <row r="38" spans="1:19" x14ac:dyDescent="0.25">
      <c r="A38" s="371"/>
      <c r="B38" s="273"/>
      <c r="C38" s="374"/>
      <c r="D38" s="267"/>
      <c r="E38" s="374"/>
      <c r="F38" s="276"/>
      <c r="G38" s="111" t="s">
        <v>185</v>
      </c>
      <c r="H38" s="61">
        <v>0</v>
      </c>
      <c r="I38" s="112">
        <v>0</v>
      </c>
      <c r="J38" s="61">
        <v>0</v>
      </c>
      <c r="K38" s="112">
        <v>0</v>
      </c>
      <c r="L38" s="61">
        <v>1</v>
      </c>
      <c r="M38" s="112">
        <v>0.95</v>
      </c>
      <c r="N38" s="61">
        <v>12</v>
      </c>
      <c r="O38" s="112">
        <v>60.7</v>
      </c>
      <c r="P38" s="61">
        <v>1</v>
      </c>
      <c r="Q38" s="112">
        <v>2.95</v>
      </c>
      <c r="R38" s="61">
        <f t="shared" si="1"/>
        <v>14</v>
      </c>
      <c r="S38" s="112">
        <f t="shared" si="1"/>
        <v>64.600000000000009</v>
      </c>
    </row>
    <row r="39" spans="1:19" x14ac:dyDescent="0.25">
      <c r="A39" s="371"/>
      <c r="B39" s="273"/>
      <c r="C39" s="374"/>
      <c r="D39" s="267"/>
      <c r="E39" s="374"/>
      <c r="F39" s="276"/>
      <c r="G39" s="111" t="s">
        <v>556</v>
      </c>
      <c r="H39" s="61">
        <v>0</v>
      </c>
      <c r="I39" s="112">
        <v>0</v>
      </c>
      <c r="J39" s="61">
        <v>0</v>
      </c>
      <c r="K39" s="112">
        <v>0</v>
      </c>
      <c r="L39" s="61">
        <v>0</v>
      </c>
      <c r="M39" s="112">
        <v>0</v>
      </c>
      <c r="N39" s="61">
        <v>0</v>
      </c>
      <c r="O39" s="112">
        <v>0</v>
      </c>
      <c r="P39" s="61">
        <v>0</v>
      </c>
      <c r="Q39" s="112">
        <v>0</v>
      </c>
      <c r="R39" s="61">
        <f t="shared" si="1"/>
        <v>0</v>
      </c>
      <c r="S39" s="112">
        <f t="shared" si="1"/>
        <v>0</v>
      </c>
    </row>
    <row r="40" spans="1:19" x14ac:dyDescent="0.25">
      <c r="A40" s="371"/>
      <c r="B40" s="273"/>
      <c r="C40" s="374"/>
      <c r="D40" s="267"/>
      <c r="E40" s="374"/>
      <c r="F40" s="276"/>
      <c r="G40" s="111" t="s">
        <v>184</v>
      </c>
      <c r="H40" s="61">
        <v>205</v>
      </c>
      <c r="I40" s="112">
        <v>1159.8599999999999</v>
      </c>
      <c r="J40" s="61">
        <v>133</v>
      </c>
      <c r="K40" s="112">
        <v>388.48</v>
      </c>
      <c r="L40" s="61">
        <v>2</v>
      </c>
      <c r="M40" s="112">
        <v>7.52</v>
      </c>
      <c r="N40" s="61">
        <v>0</v>
      </c>
      <c r="O40" s="112">
        <v>0</v>
      </c>
      <c r="P40" s="61">
        <v>0</v>
      </c>
      <c r="Q40" s="112">
        <v>0</v>
      </c>
      <c r="R40" s="61">
        <f t="shared" si="1"/>
        <v>340</v>
      </c>
      <c r="S40" s="112">
        <f t="shared" si="1"/>
        <v>1555.86</v>
      </c>
    </row>
    <row r="41" spans="1:19" x14ac:dyDescent="0.25">
      <c r="A41" s="371"/>
      <c r="B41" s="273"/>
      <c r="C41" s="374"/>
      <c r="D41" s="267"/>
      <c r="E41" s="374"/>
      <c r="F41" s="276"/>
      <c r="G41" s="111" t="s">
        <v>557</v>
      </c>
      <c r="H41" s="61">
        <v>0</v>
      </c>
      <c r="I41" s="112">
        <v>0</v>
      </c>
      <c r="J41" s="61">
        <v>0</v>
      </c>
      <c r="K41" s="112">
        <v>0</v>
      </c>
      <c r="L41" s="61">
        <v>0</v>
      </c>
      <c r="M41" s="112">
        <v>0</v>
      </c>
      <c r="N41" s="61">
        <v>0</v>
      </c>
      <c r="O41" s="112">
        <v>0</v>
      </c>
      <c r="P41" s="61">
        <v>0</v>
      </c>
      <c r="Q41" s="112">
        <v>0</v>
      </c>
      <c r="R41" s="61">
        <f t="shared" si="1"/>
        <v>0</v>
      </c>
      <c r="S41" s="112">
        <f t="shared" si="1"/>
        <v>0</v>
      </c>
    </row>
    <row r="42" spans="1:19" x14ac:dyDescent="0.25">
      <c r="A42" s="371"/>
      <c r="B42" s="273"/>
      <c r="C42" s="374"/>
      <c r="D42" s="267"/>
      <c r="E42" s="374"/>
      <c r="F42" s="276"/>
      <c r="G42" s="111" t="s">
        <v>432</v>
      </c>
      <c r="H42" s="61">
        <v>0</v>
      </c>
      <c r="I42" s="112">
        <v>0</v>
      </c>
      <c r="J42" s="61">
        <v>0</v>
      </c>
      <c r="K42" s="112">
        <v>0</v>
      </c>
      <c r="L42" s="61">
        <v>0</v>
      </c>
      <c r="M42" s="112">
        <v>0</v>
      </c>
      <c r="N42" s="61">
        <v>0</v>
      </c>
      <c r="O42" s="112">
        <v>0</v>
      </c>
      <c r="P42" s="61">
        <v>0</v>
      </c>
      <c r="Q42" s="112">
        <v>0</v>
      </c>
      <c r="R42" s="61">
        <f t="shared" si="1"/>
        <v>0</v>
      </c>
      <c r="S42" s="112">
        <f t="shared" si="1"/>
        <v>0</v>
      </c>
    </row>
    <row r="43" spans="1:19" x14ac:dyDescent="0.25">
      <c r="A43" s="371"/>
      <c r="B43" s="273"/>
      <c r="C43" s="374"/>
      <c r="D43" s="267"/>
      <c r="E43" s="374"/>
      <c r="F43" s="276"/>
      <c r="G43" s="111" t="s">
        <v>433</v>
      </c>
      <c r="H43" s="61">
        <v>0</v>
      </c>
      <c r="I43" s="112">
        <v>0</v>
      </c>
      <c r="J43" s="61">
        <v>0</v>
      </c>
      <c r="K43" s="112">
        <v>0</v>
      </c>
      <c r="L43" s="61">
        <v>0</v>
      </c>
      <c r="M43" s="112">
        <v>0</v>
      </c>
      <c r="N43" s="61">
        <v>0</v>
      </c>
      <c r="O43" s="112">
        <v>0</v>
      </c>
      <c r="P43" s="61">
        <v>0</v>
      </c>
      <c r="Q43" s="112">
        <v>0</v>
      </c>
      <c r="R43" s="61">
        <f t="shared" si="1"/>
        <v>0</v>
      </c>
      <c r="S43" s="112">
        <f t="shared" si="1"/>
        <v>0</v>
      </c>
    </row>
    <row r="44" spans="1:19" x14ac:dyDescent="0.25">
      <c r="A44" s="371"/>
      <c r="B44" s="273"/>
      <c r="C44" s="374"/>
      <c r="D44" s="267"/>
      <c r="E44" s="374"/>
      <c r="F44" s="276"/>
      <c r="G44" s="111" t="s">
        <v>183</v>
      </c>
      <c r="H44" s="61">
        <v>1</v>
      </c>
      <c r="I44" s="112">
        <v>1.76</v>
      </c>
      <c r="J44" s="61">
        <v>2</v>
      </c>
      <c r="K44" s="112">
        <v>3.39</v>
      </c>
      <c r="L44" s="61">
        <v>3</v>
      </c>
      <c r="M44" s="112">
        <v>20.95</v>
      </c>
      <c r="N44" s="61">
        <v>14</v>
      </c>
      <c r="O44" s="112">
        <v>80.180000000000007</v>
      </c>
      <c r="P44" s="61">
        <v>3</v>
      </c>
      <c r="Q44" s="112">
        <v>13.86</v>
      </c>
      <c r="R44" s="61">
        <f t="shared" si="1"/>
        <v>23</v>
      </c>
      <c r="S44" s="112">
        <f t="shared" si="1"/>
        <v>120.14</v>
      </c>
    </row>
    <row r="45" spans="1:19" ht="15.75" thickBot="1" x14ac:dyDescent="0.3">
      <c r="A45" s="371"/>
      <c r="B45" s="273"/>
      <c r="C45" s="374"/>
      <c r="D45" s="267"/>
      <c r="E45" s="374"/>
      <c r="F45" s="276"/>
      <c r="G45" s="111" t="s">
        <v>182</v>
      </c>
      <c r="H45" s="61">
        <v>0</v>
      </c>
      <c r="I45" s="112">
        <v>0</v>
      </c>
      <c r="J45" s="61">
        <v>0</v>
      </c>
      <c r="K45" s="112">
        <v>0</v>
      </c>
      <c r="L45" s="61">
        <v>0</v>
      </c>
      <c r="M45" s="112">
        <v>0</v>
      </c>
      <c r="N45" s="61">
        <v>0</v>
      </c>
      <c r="O45" s="112">
        <v>0</v>
      </c>
      <c r="P45" s="61">
        <v>0</v>
      </c>
      <c r="Q45" s="112">
        <v>0</v>
      </c>
      <c r="R45" s="61">
        <f t="shared" si="1"/>
        <v>0</v>
      </c>
      <c r="S45" s="112">
        <f t="shared" si="1"/>
        <v>0</v>
      </c>
    </row>
    <row r="46" spans="1:19" ht="15.75" thickTop="1" x14ac:dyDescent="0.25">
      <c r="A46" s="371"/>
      <c r="B46" s="273"/>
      <c r="C46" s="374"/>
      <c r="D46" s="267"/>
      <c r="E46" s="381"/>
      <c r="F46" s="276"/>
      <c r="G46" s="79" t="s">
        <v>181</v>
      </c>
      <c r="H46" s="113">
        <v>215</v>
      </c>
      <c r="I46" s="114">
        <v>1166.2</v>
      </c>
      <c r="J46" s="113">
        <v>136</v>
      </c>
      <c r="K46" s="114">
        <v>396.9</v>
      </c>
      <c r="L46" s="113">
        <v>8</v>
      </c>
      <c r="M46" s="114">
        <v>31.27</v>
      </c>
      <c r="N46" s="113">
        <v>28</v>
      </c>
      <c r="O46" s="114">
        <v>148.72999999999999</v>
      </c>
      <c r="P46" s="113">
        <v>61</v>
      </c>
      <c r="Q46" s="114">
        <v>283.85000000000002</v>
      </c>
      <c r="R46" s="113">
        <f t="shared" si="1"/>
        <v>448</v>
      </c>
      <c r="S46" s="114">
        <f>SUM(S33:S45)</f>
        <v>2026.95</v>
      </c>
    </row>
    <row r="47" spans="1:19" ht="15" customHeight="1" thickBot="1" x14ac:dyDescent="0.3">
      <c r="A47" s="371"/>
      <c r="B47" s="273"/>
      <c r="C47" s="374"/>
      <c r="D47" s="267"/>
      <c r="E47" s="379" t="s">
        <v>180</v>
      </c>
      <c r="F47" s="276"/>
      <c r="G47" s="111" t="s">
        <v>179</v>
      </c>
      <c r="H47" s="61">
        <v>0</v>
      </c>
      <c r="I47" s="112">
        <v>0</v>
      </c>
      <c r="J47" s="61">
        <v>0</v>
      </c>
      <c r="K47" s="112">
        <v>0</v>
      </c>
      <c r="L47" s="61">
        <v>0</v>
      </c>
      <c r="M47" s="112">
        <v>0</v>
      </c>
      <c r="N47" s="61">
        <v>0</v>
      </c>
      <c r="O47" s="112">
        <v>0</v>
      </c>
      <c r="P47" s="61">
        <v>0</v>
      </c>
      <c r="Q47" s="112">
        <v>0</v>
      </c>
      <c r="R47" s="61">
        <f t="shared" si="1"/>
        <v>0</v>
      </c>
      <c r="S47" s="112">
        <f>+I47+K47+M47+O47+Q47</f>
        <v>0</v>
      </c>
    </row>
    <row r="48" spans="1:19" ht="15.75" thickTop="1" x14ac:dyDescent="0.25">
      <c r="A48" s="371"/>
      <c r="B48" s="273"/>
      <c r="C48" s="374"/>
      <c r="D48" s="267"/>
      <c r="E48" s="374"/>
      <c r="F48" s="276"/>
      <c r="G48" s="79" t="s">
        <v>178</v>
      </c>
      <c r="H48" s="113">
        <v>0</v>
      </c>
      <c r="I48" s="114">
        <v>0</v>
      </c>
      <c r="J48" s="113">
        <v>0</v>
      </c>
      <c r="K48" s="114">
        <v>0</v>
      </c>
      <c r="L48" s="113">
        <v>0</v>
      </c>
      <c r="M48" s="114">
        <v>0</v>
      </c>
      <c r="N48" s="113">
        <v>0</v>
      </c>
      <c r="O48" s="114">
        <v>0</v>
      </c>
      <c r="P48" s="113">
        <v>0</v>
      </c>
      <c r="Q48" s="114">
        <v>0</v>
      </c>
      <c r="R48" s="113">
        <f t="shared" si="1"/>
        <v>0</v>
      </c>
      <c r="S48" s="114">
        <f>SUM(S47)</f>
        <v>0</v>
      </c>
    </row>
    <row r="49" spans="1:19" ht="15.75" customHeight="1" thickBot="1" x14ac:dyDescent="0.3">
      <c r="A49" s="371"/>
      <c r="B49" s="273"/>
      <c r="C49" s="374"/>
      <c r="D49" s="267"/>
      <c r="E49" s="379" t="s">
        <v>176</v>
      </c>
      <c r="F49" s="276"/>
      <c r="G49" s="111" t="s">
        <v>175</v>
      </c>
      <c r="H49" s="61">
        <v>3299</v>
      </c>
      <c r="I49" s="112">
        <v>16586.41</v>
      </c>
      <c r="J49" s="61">
        <v>475</v>
      </c>
      <c r="K49" s="112">
        <v>3781.59</v>
      </c>
      <c r="L49" s="61">
        <v>78</v>
      </c>
      <c r="M49" s="112">
        <v>1254.97</v>
      </c>
      <c r="N49" s="61">
        <v>1731</v>
      </c>
      <c r="O49" s="112">
        <v>79570.27</v>
      </c>
      <c r="P49" s="61">
        <v>22</v>
      </c>
      <c r="Q49" s="112">
        <v>155.71</v>
      </c>
      <c r="R49" s="61">
        <f t="shared" si="1"/>
        <v>5605</v>
      </c>
      <c r="S49" s="112">
        <f>+I49+K49+M49+O49+Q49</f>
        <v>101348.95000000001</v>
      </c>
    </row>
    <row r="50" spans="1:19" ht="15.75" thickTop="1" x14ac:dyDescent="0.25">
      <c r="A50" s="371"/>
      <c r="B50" s="273"/>
      <c r="C50" s="374"/>
      <c r="D50" s="267"/>
      <c r="E50" s="381"/>
      <c r="F50" s="276"/>
      <c r="G50" s="79" t="s">
        <v>174</v>
      </c>
      <c r="H50" s="113">
        <v>3299</v>
      </c>
      <c r="I50" s="114">
        <v>16586.41</v>
      </c>
      <c r="J50" s="113">
        <v>475</v>
      </c>
      <c r="K50" s="114">
        <v>3781.59</v>
      </c>
      <c r="L50" s="113">
        <v>78</v>
      </c>
      <c r="M50" s="114">
        <v>1254.97</v>
      </c>
      <c r="N50" s="113">
        <v>1731</v>
      </c>
      <c r="O50" s="114">
        <v>79570.27</v>
      </c>
      <c r="P50" s="113">
        <v>22</v>
      </c>
      <c r="Q50" s="114">
        <v>155.71</v>
      </c>
      <c r="R50" s="113">
        <f t="shared" si="1"/>
        <v>5605</v>
      </c>
      <c r="S50" s="114">
        <f>SUM(S49)</f>
        <v>101348.95000000001</v>
      </c>
    </row>
    <row r="51" spans="1:19" ht="15" customHeight="1" x14ac:dyDescent="0.25">
      <c r="A51" s="371"/>
      <c r="B51" s="273"/>
      <c r="C51" s="374"/>
      <c r="D51" s="267"/>
      <c r="E51" s="379" t="s">
        <v>173</v>
      </c>
      <c r="F51" s="276"/>
      <c r="G51" s="111" t="s">
        <v>172</v>
      </c>
      <c r="H51" s="61">
        <v>8</v>
      </c>
      <c r="I51" s="112">
        <v>5.09</v>
      </c>
      <c r="J51" s="61">
        <v>2</v>
      </c>
      <c r="K51" s="112">
        <v>1.57</v>
      </c>
      <c r="L51" s="61">
        <v>2</v>
      </c>
      <c r="M51" s="112">
        <v>1.68</v>
      </c>
      <c r="N51" s="61">
        <v>1</v>
      </c>
      <c r="O51" s="112">
        <v>0.06</v>
      </c>
      <c r="P51" s="61">
        <v>1</v>
      </c>
      <c r="Q51" s="112">
        <v>4.6500000000000004</v>
      </c>
      <c r="R51" s="61">
        <f t="shared" si="1"/>
        <v>14</v>
      </c>
      <c r="S51" s="112">
        <f t="shared" si="1"/>
        <v>13.05</v>
      </c>
    </row>
    <row r="52" spans="1:19" x14ac:dyDescent="0.25">
      <c r="A52" s="371"/>
      <c r="B52" s="273"/>
      <c r="C52" s="374"/>
      <c r="D52" s="267"/>
      <c r="E52" s="374"/>
      <c r="F52" s="276"/>
      <c r="G52" s="111" t="s">
        <v>171</v>
      </c>
      <c r="H52" s="61">
        <v>33</v>
      </c>
      <c r="I52" s="112">
        <v>30.5</v>
      </c>
      <c r="J52" s="61">
        <v>13</v>
      </c>
      <c r="K52" s="112">
        <v>7.67</v>
      </c>
      <c r="L52" s="61">
        <v>4</v>
      </c>
      <c r="M52" s="112">
        <v>7.02</v>
      </c>
      <c r="N52" s="61">
        <v>2</v>
      </c>
      <c r="O52" s="112">
        <v>10.27</v>
      </c>
      <c r="P52" s="61">
        <v>2</v>
      </c>
      <c r="Q52" s="112">
        <v>18.09</v>
      </c>
      <c r="R52" s="61">
        <f t="shared" si="1"/>
        <v>54</v>
      </c>
      <c r="S52" s="112">
        <f t="shared" si="1"/>
        <v>73.55</v>
      </c>
    </row>
    <row r="53" spans="1:19" x14ac:dyDescent="0.25">
      <c r="A53" s="371"/>
      <c r="B53" s="273"/>
      <c r="C53" s="374"/>
      <c r="D53" s="267"/>
      <c r="E53" s="374"/>
      <c r="F53" s="276"/>
      <c r="G53" s="111" t="s">
        <v>170</v>
      </c>
      <c r="H53" s="61">
        <v>20</v>
      </c>
      <c r="I53" s="112">
        <v>24.61</v>
      </c>
      <c r="J53" s="61">
        <v>17</v>
      </c>
      <c r="K53" s="112">
        <v>10.11</v>
      </c>
      <c r="L53" s="61">
        <v>0</v>
      </c>
      <c r="M53" s="112">
        <v>0</v>
      </c>
      <c r="N53" s="61">
        <v>0</v>
      </c>
      <c r="O53" s="112">
        <v>0</v>
      </c>
      <c r="P53" s="61">
        <v>1</v>
      </c>
      <c r="Q53" s="112">
        <v>1.94</v>
      </c>
      <c r="R53" s="61">
        <f t="shared" si="1"/>
        <v>38</v>
      </c>
      <c r="S53" s="112">
        <f t="shared" si="1"/>
        <v>36.659999999999997</v>
      </c>
    </row>
    <row r="54" spans="1:19" x14ac:dyDescent="0.25">
      <c r="A54" s="371"/>
      <c r="B54" s="273"/>
      <c r="C54" s="374"/>
      <c r="D54" s="267"/>
      <c r="E54" s="374"/>
      <c r="F54" s="276"/>
      <c r="G54" s="111" t="s">
        <v>169</v>
      </c>
      <c r="H54" s="61">
        <v>0</v>
      </c>
      <c r="I54" s="112">
        <v>0</v>
      </c>
      <c r="J54" s="61">
        <v>2</v>
      </c>
      <c r="K54" s="112">
        <v>17.260000000000002</v>
      </c>
      <c r="L54" s="61">
        <v>1</v>
      </c>
      <c r="M54" s="112">
        <v>1.07</v>
      </c>
      <c r="N54" s="61">
        <v>4</v>
      </c>
      <c r="O54" s="112">
        <v>14.73</v>
      </c>
      <c r="P54" s="61">
        <v>12</v>
      </c>
      <c r="Q54" s="112">
        <v>138.87</v>
      </c>
      <c r="R54" s="61">
        <f t="shared" si="1"/>
        <v>19</v>
      </c>
      <c r="S54" s="112">
        <f t="shared" si="1"/>
        <v>171.93</v>
      </c>
    </row>
    <row r="55" spans="1:19" x14ac:dyDescent="0.25">
      <c r="A55" s="371"/>
      <c r="B55" s="273"/>
      <c r="C55" s="374"/>
      <c r="D55" s="267"/>
      <c r="E55" s="374"/>
      <c r="F55" s="276"/>
      <c r="G55" s="111" t="s">
        <v>168</v>
      </c>
      <c r="H55" s="61">
        <v>210</v>
      </c>
      <c r="I55" s="112">
        <v>297.3</v>
      </c>
      <c r="J55" s="61">
        <v>106</v>
      </c>
      <c r="K55" s="112">
        <v>164.93</v>
      </c>
      <c r="L55" s="61">
        <v>5</v>
      </c>
      <c r="M55" s="112">
        <v>10.17</v>
      </c>
      <c r="N55" s="61">
        <v>7</v>
      </c>
      <c r="O55" s="112">
        <v>24.52</v>
      </c>
      <c r="P55" s="61">
        <v>1</v>
      </c>
      <c r="Q55" s="112">
        <v>2.52</v>
      </c>
      <c r="R55" s="61">
        <f t="shared" ref="R55:S89" si="2">+H55+J55+L55+N55+P55</f>
        <v>329</v>
      </c>
      <c r="S55" s="112">
        <f t="shared" si="2"/>
        <v>499.44</v>
      </c>
    </row>
    <row r="56" spans="1:19" x14ac:dyDescent="0.25">
      <c r="A56" s="371"/>
      <c r="B56" s="273"/>
      <c r="C56" s="374"/>
      <c r="D56" s="267"/>
      <c r="E56" s="374"/>
      <c r="F56" s="276"/>
      <c r="G56" s="111" t="s">
        <v>167</v>
      </c>
      <c r="H56" s="61">
        <v>17</v>
      </c>
      <c r="I56" s="112">
        <v>20.77</v>
      </c>
      <c r="J56" s="61">
        <v>1</v>
      </c>
      <c r="K56" s="112">
        <v>2.2200000000000002</v>
      </c>
      <c r="L56" s="61">
        <v>0</v>
      </c>
      <c r="M56" s="112">
        <v>0</v>
      </c>
      <c r="N56" s="61">
        <v>0</v>
      </c>
      <c r="O56" s="112">
        <v>0</v>
      </c>
      <c r="P56" s="61">
        <v>0</v>
      </c>
      <c r="Q56" s="112">
        <v>0</v>
      </c>
      <c r="R56" s="61">
        <f t="shared" si="2"/>
        <v>18</v>
      </c>
      <c r="S56" s="112">
        <f t="shared" si="2"/>
        <v>22.99</v>
      </c>
    </row>
    <row r="57" spans="1:19" ht="15.75" thickBot="1" x14ac:dyDescent="0.3">
      <c r="A57" s="371"/>
      <c r="B57" s="273"/>
      <c r="C57" s="374"/>
      <c r="D57" s="267"/>
      <c r="E57" s="374"/>
      <c r="F57" s="276"/>
      <c r="G57" s="111" t="s">
        <v>166</v>
      </c>
      <c r="H57" s="61">
        <v>7</v>
      </c>
      <c r="I57" s="112">
        <v>2.0699999999999998</v>
      </c>
      <c r="J57" s="61">
        <v>2</v>
      </c>
      <c r="K57" s="112">
        <v>0.48</v>
      </c>
      <c r="L57" s="61">
        <v>1</v>
      </c>
      <c r="M57" s="112">
        <v>0.08</v>
      </c>
      <c r="N57" s="61">
        <v>11</v>
      </c>
      <c r="O57" s="112">
        <v>5.0599999999999996</v>
      </c>
      <c r="P57" s="61">
        <v>1</v>
      </c>
      <c r="Q57" s="112">
        <v>7.0000000000000007E-2</v>
      </c>
      <c r="R57" s="61">
        <f t="shared" si="2"/>
        <v>22</v>
      </c>
      <c r="S57" s="112">
        <f t="shared" si="2"/>
        <v>7.76</v>
      </c>
    </row>
    <row r="58" spans="1:19" ht="15.75" thickTop="1" x14ac:dyDescent="0.25">
      <c r="A58" s="371"/>
      <c r="B58" s="273"/>
      <c r="C58" s="374"/>
      <c r="D58" s="267"/>
      <c r="E58" s="381"/>
      <c r="F58" s="276"/>
      <c r="G58" s="79" t="s">
        <v>165</v>
      </c>
      <c r="H58" s="113">
        <v>258</v>
      </c>
      <c r="I58" s="114">
        <v>380.34</v>
      </c>
      <c r="J58" s="113">
        <v>124</v>
      </c>
      <c r="K58" s="114">
        <v>204.24</v>
      </c>
      <c r="L58" s="113">
        <v>13</v>
      </c>
      <c r="M58" s="114">
        <v>20.02</v>
      </c>
      <c r="N58" s="113">
        <v>24</v>
      </c>
      <c r="O58" s="114">
        <v>54.64</v>
      </c>
      <c r="P58" s="113">
        <v>16</v>
      </c>
      <c r="Q58" s="114">
        <v>166.14</v>
      </c>
      <c r="R58" s="113">
        <f t="shared" si="2"/>
        <v>435</v>
      </c>
      <c r="S58" s="114">
        <f>SUM(S51:S57)</f>
        <v>825.38</v>
      </c>
    </row>
    <row r="59" spans="1:19" ht="15" customHeight="1" thickBot="1" x14ac:dyDescent="0.3">
      <c r="A59" s="371"/>
      <c r="B59" s="273"/>
      <c r="C59" s="374"/>
      <c r="D59" s="267"/>
      <c r="E59" s="379" t="s">
        <v>164</v>
      </c>
      <c r="F59" s="276"/>
      <c r="G59" s="111" t="s">
        <v>163</v>
      </c>
      <c r="H59" s="61">
        <v>6</v>
      </c>
      <c r="I59" s="112">
        <v>24.9</v>
      </c>
      <c r="J59" s="61">
        <v>22</v>
      </c>
      <c r="K59" s="112">
        <v>416.59</v>
      </c>
      <c r="L59" s="61">
        <v>68</v>
      </c>
      <c r="M59" s="112">
        <v>8884.43</v>
      </c>
      <c r="N59" s="61">
        <v>470</v>
      </c>
      <c r="O59" s="112">
        <v>32514.959999999999</v>
      </c>
      <c r="P59" s="61">
        <v>1</v>
      </c>
      <c r="Q59" s="112">
        <v>285.02</v>
      </c>
      <c r="R59" s="61">
        <f t="shared" si="2"/>
        <v>567</v>
      </c>
      <c r="S59" s="112">
        <f>+I59+K59+M59+O59+Q59</f>
        <v>42125.899999999994</v>
      </c>
    </row>
    <row r="60" spans="1:19" ht="15.75" thickTop="1" x14ac:dyDescent="0.25">
      <c r="A60" s="371"/>
      <c r="B60" s="273"/>
      <c r="C60" s="374"/>
      <c r="D60" s="267"/>
      <c r="E60" s="381"/>
      <c r="F60" s="276"/>
      <c r="G60" s="79" t="s">
        <v>162</v>
      </c>
      <c r="H60" s="113">
        <v>6</v>
      </c>
      <c r="I60" s="114">
        <v>24.9</v>
      </c>
      <c r="J60" s="113">
        <v>22</v>
      </c>
      <c r="K60" s="114">
        <v>416.59</v>
      </c>
      <c r="L60" s="113">
        <v>68</v>
      </c>
      <c r="M60" s="114">
        <v>8884.43</v>
      </c>
      <c r="N60" s="113">
        <v>470</v>
      </c>
      <c r="O60" s="114">
        <v>32514.959999999999</v>
      </c>
      <c r="P60" s="113">
        <v>1</v>
      </c>
      <c r="Q60" s="114">
        <v>285.02</v>
      </c>
      <c r="R60" s="113">
        <f t="shared" si="2"/>
        <v>567</v>
      </c>
      <c r="S60" s="114">
        <f>SUM(S59)</f>
        <v>42125.899999999994</v>
      </c>
    </row>
    <row r="61" spans="1:19" ht="15" customHeight="1" x14ac:dyDescent="0.25">
      <c r="A61" s="371"/>
      <c r="B61" s="273"/>
      <c r="C61" s="374"/>
      <c r="D61" s="267"/>
      <c r="E61" s="379" t="s">
        <v>161</v>
      </c>
      <c r="F61" s="276"/>
      <c r="G61" s="111" t="s">
        <v>160</v>
      </c>
      <c r="H61" s="61">
        <v>0</v>
      </c>
      <c r="I61" s="112">
        <v>0</v>
      </c>
      <c r="J61" s="61">
        <v>0</v>
      </c>
      <c r="K61" s="112">
        <v>0</v>
      </c>
      <c r="L61" s="61">
        <v>0</v>
      </c>
      <c r="M61" s="112">
        <v>0</v>
      </c>
      <c r="N61" s="61">
        <v>0</v>
      </c>
      <c r="O61" s="112">
        <v>0</v>
      </c>
      <c r="P61" s="61">
        <v>0</v>
      </c>
      <c r="Q61" s="112">
        <v>0</v>
      </c>
      <c r="R61" s="61">
        <f t="shared" si="2"/>
        <v>0</v>
      </c>
      <c r="S61" s="112">
        <f>+I61+K61+M61+O61+Q61</f>
        <v>0</v>
      </c>
    </row>
    <row r="62" spans="1:19" x14ac:dyDescent="0.25">
      <c r="A62" s="371"/>
      <c r="B62" s="273"/>
      <c r="C62" s="374"/>
      <c r="D62" s="267"/>
      <c r="E62" s="374"/>
      <c r="F62" s="276"/>
      <c r="G62" s="111" t="s">
        <v>159</v>
      </c>
      <c r="H62" s="61">
        <v>0</v>
      </c>
      <c r="I62" s="112">
        <v>0</v>
      </c>
      <c r="J62" s="61">
        <v>0</v>
      </c>
      <c r="K62" s="112">
        <v>0</v>
      </c>
      <c r="L62" s="61">
        <v>0</v>
      </c>
      <c r="M62" s="112">
        <v>0</v>
      </c>
      <c r="N62" s="61">
        <v>0</v>
      </c>
      <c r="O62" s="112">
        <v>0</v>
      </c>
      <c r="P62" s="61">
        <v>0</v>
      </c>
      <c r="Q62" s="112">
        <v>0</v>
      </c>
      <c r="R62" s="61">
        <f t="shared" si="2"/>
        <v>0</v>
      </c>
      <c r="S62" s="112">
        <f>+I62+K62+M62+O62+Q62</f>
        <v>0</v>
      </c>
    </row>
    <row r="63" spans="1:19" ht="15.75" thickBot="1" x14ac:dyDescent="0.3">
      <c r="A63" s="371"/>
      <c r="B63" s="273"/>
      <c r="C63" s="374"/>
      <c r="D63" s="267"/>
      <c r="E63" s="374"/>
      <c r="F63" s="276"/>
      <c r="G63" s="111" t="s">
        <v>158</v>
      </c>
      <c r="H63" s="61">
        <v>154</v>
      </c>
      <c r="I63" s="112">
        <v>1304.92</v>
      </c>
      <c r="J63" s="61">
        <v>464</v>
      </c>
      <c r="K63" s="112">
        <v>25983.62</v>
      </c>
      <c r="L63" s="61">
        <v>102</v>
      </c>
      <c r="M63" s="112">
        <v>19629.38</v>
      </c>
      <c r="N63" s="61">
        <v>1593</v>
      </c>
      <c r="O63" s="112">
        <v>275851.90999999997</v>
      </c>
      <c r="P63" s="61">
        <v>6</v>
      </c>
      <c r="Q63" s="112">
        <v>99.56</v>
      </c>
      <c r="R63" s="61">
        <f t="shared" si="2"/>
        <v>2319</v>
      </c>
      <c r="S63" s="112">
        <f>+I63+K63+M63+O63+Q63</f>
        <v>322869.38999999996</v>
      </c>
    </row>
    <row r="64" spans="1:19" ht="15.75" thickTop="1" x14ac:dyDescent="0.25">
      <c r="A64" s="371"/>
      <c r="B64" s="273"/>
      <c r="C64" s="374"/>
      <c r="D64" s="267"/>
      <c r="E64" s="381"/>
      <c r="F64" s="276"/>
      <c r="G64" s="79" t="s">
        <v>157</v>
      </c>
      <c r="H64" s="113">
        <v>154</v>
      </c>
      <c r="I64" s="114">
        <v>1304.92</v>
      </c>
      <c r="J64" s="113">
        <v>464</v>
      </c>
      <c r="K64" s="114">
        <v>25983.62</v>
      </c>
      <c r="L64" s="113">
        <v>102</v>
      </c>
      <c r="M64" s="114">
        <v>19629.38</v>
      </c>
      <c r="N64" s="113">
        <v>1593</v>
      </c>
      <c r="O64" s="114">
        <v>275851.90999999997</v>
      </c>
      <c r="P64" s="113">
        <v>6</v>
      </c>
      <c r="Q64" s="114">
        <v>99.56</v>
      </c>
      <c r="R64" s="113">
        <f t="shared" si="2"/>
        <v>2319</v>
      </c>
      <c r="S64" s="114">
        <f>SUM(S61:S63)</f>
        <v>322869.38999999996</v>
      </c>
    </row>
    <row r="65" spans="1:19" ht="15.75" thickBot="1" x14ac:dyDescent="0.3">
      <c r="A65" s="371"/>
      <c r="B65" s="273"/>
      <c r="C65" s="374"/>
      <c r="D65" s="267"/>
      <c r="E65" s="379" t="s">
        <v>156</v>
      </c>
      <c r="F65" s="276"/>
      <c r="G65" s="111" t="s">
        <v>155</v>
      </c>
      <c r="H65" s="61">
        <v>3864</v>
      </c>
      <c r="I65" s="112">
        <v>29904.01</v>
      </c>
      <c r="J65" s="61">
        <v>730</v>
      </c>
      <c r="K65" s="112">
        <v>5511.57</v>
      </c>
      <c r="L65" s="61">
        <v>502</v>
      </c>
      <c r="M65" s="112">
        <v>8434.75</v>
      </c>
      <c r="N65" s="61">
        <v>428</v>
      </c>
      <c r="O65" s="112">
        <v>10072.36</v>
      </c>
      <c r="P65" s="61">
        <v>18</v>
      </c>
      <c r="Q65" s="112">
        <v>132.63</v>
      </c>
      <c r="R65" s="61">
        <f t="shared" si="2"/>
        <v>5542</v>
      </c>
      <c r="S65" s="112">
        <f>+I65+K65+M65+O65+Q65</f>
        <v>54055.32</v>
      </c>
    </row>
    <row r="66" spans="1:19" ht="16.5" thickTop="1" thickBot="1" x14ac:dyDescent="0.3">
      <c r="A66" s="371"/>
      <c r="B66" s="273"/>
      <c r="C66" s="374"/>
      <c r="D66" s="267"/>
      <c r="E66" s="374"/>
      <c r="F66" s="276"/>
      <c r="G66" s="79" t="s">
        <v>154</v>
      </c>
      <c r="H66" s="115">
        <v>3864</v>
      </c>
      <c r="I66" s="114">
        <v>29904.01</v>
      </c>
      <c r="J66" s="115">
        <v>730</v>
      </c>
      <c r="K66" s="114">
        <v>5511.57</v>
      </c>
      <c r="L66" s="115">
        <v>502</v>
      </c>
      <c r="M66" s="114">
        <v>8434.75</v>
      </c>
      <c r="N66" s="115">
        <v>428</v>
      </c>
      <c r="O66" s="114">
        <v>10072.36</v>
      </c>
      <c r="P66" s="115">
        <v>18</v>
      </c>
      <c r="Q66" s="114">
        <v>132.63</v>
      </c>
      <c r="R66" s="115">
        <f t="shared" si="2"/>
        <v>5542</v>
      </c>
      <c r="S66" s="114">
        <f>SUM(S65)</f>
        <v>54055.32</v>
      </c>
    </row>
    <row r="67" spans="1:19" ht="15.75" thickTop="1" x14ac:dyDescent="0.25">
      <c r="A67" s="371" t="s">
        <v>99</v>
      </c>
      <c r="B67" s="273"/>
      <c r="C67" s="374" t="s">
        <v>177</v>
      </c>
      <c r="D67" s="267"/>
      <c r="E67" s="379" t="s">
        <v>150</v>
      </c>
      <c r="F67" s="276"/>
      <c r="G67" s="111" t="s">
        <v>153</v>
      </c>
      <c r="H67" s="61">
        <v>0</v>
      </c>
      <c r="I67" s="112">
        <v>0</v>
      </c>
      <c r="J67" s="61">
        <v>0</v>
      </c>
      <c r="K67" s="112">
        <v>0</v>
      </c>
      <c r="L67" s="61">
        <v>0</v>
      </c>
      <c r="M67" s="112">
        <v>0</v>
      </c>
      <c r="N67" s="61">
        <v>0</v>
      </c>
      <c r="O67" s="112">
        <v>0</v>
      </c>
      <c r="P67" s="61">
        <v>0</v>
      </c>
      <c r="Q67" s="112">
        <v>0</v>
      </c>
      <c r="R67" s="61">
        <f t="shared" si="2"/>
        <v>0</v>
      </c>
      <c r="S67" s="112">
        <f t="shared" si="2"/>
        <v>0</v>
      </c>
    </row>
    <row r="68" spans="1:19" x14ac:dyDescent="0.25">
      <c r="A68" s="371"/>
      <c r="B68" s="273"/>
      <c r="C68" s="374"/>
      <c r="D68" s="267"/>
      <c r="E68" s="374"/>
      <c r="F68" s="276"/>
      <c r="G68" s="111" t="s">
        <v>494</v>
      </c>
      <c r="H68" s="61">
        <v>0</v>
      </c>
      <c r="I68" s="112">
        <v>0</v>
      </c>
      <c r="J68" s="61">
        <v>0</v>
      </c>
      <c r="K68" s="112">
        <v>0</v>
      </c>
      <c r="L68" s="61">
        <v>0</v>
      </c>
      <c r="M68" s="112">
        <v>0</v>
      </c>
      <c r="N68" s="61">
        <v>0</v>
      </c>
      <c r="O68" s="112">
        <v>0</v>
      </c>
      <c r="P68" s="61">
        <v>0</v>
      </c>
      <c r="Q68" s="112">
        <v>0</v>
      </c>
      <c r="R68" s="61">
        <f t="shared" si="2"/>
        <v>0</v>
      </c>
      <c r="S68" s="112">
        <f t="shared" si="2"/>
        <v>0</v>
      </c>
    </row>
    <row r="69" spans="1:19" x14ac:dyDescent="0.25">
      <c r="A69" s="371"/>
      <c r="B69" s="273"/>
      <c r="C69" s="374"/>
      <c r="D69" s="267"/>
      <c r="E69" s="374"/>
      <c r="F69" s="276"/>
      <c r="G69" s="111" t="s">
        <v>152</v>
      </c>
      <c r="H69" s="61">
        <v>0</v>
      </c>
      <c r="I69" s="112">
        <v>0</v>
      </c>
      <c r="J69" s="61">
        <v>0</v>
      </c>
      <c r="K69" s="112">
        <v>0</v>
      </c>
      <c r="L69" s="61">
        <v>0</v>
      </c>
      <c r="M69" s="112">
        <v>0</v>
      </c>
      <c r="N69" s="61">
        <v>0</v>
      </c>
      <c r="O69" s="112">
        <v>0</v>
      </c>
      <c r="P69" s="61">
        <v>0</v>
      </c>
      <c r="Q69" s="112">
        <v>0</v>
      </c>
      <c r="R69" s="61">
        <f t="shared" si="2"/>
        <v>0</v>
      </c>
      <c r="S69" s="112">
        <f t="shared" si="2"/>
        <v>0</v>
      </c>
    </row>
    <row r="70" spans="1:19" x14ac:dyDescent="0.25">
      <c r="A70" s="371"/>
      <c r="B70" s="273"/>
      <c r="C70" s="374"/>
      <c r="D70" s="267"/>
      <c r="E70" s="374"/>
      <c r="F70" s="276"/>
      <c r="G70" s="111" t="s">
        <v>495</v>
      </c>
      <c r="H70" s="61">
        <v>0</v>
      </c>
      <c r="I70" s="112">
        <v>0</v>
      </c>
      <c r="J70" s="61">
        <v>0</v>
      </c>
      <c r="K70" s="112">
        <v>0</v>
      </c>
      <c r="L70" s="61">
        <v>0</v>
      </c>
      <c r="M70" s="112">
        <v>0</v>
      </c>
      <c r="N70" s="61">
        <v>0</v>
      </c>
      <c r="O70" s="112">
        <v>0</v>
      </c>
      <c r="P70" s="61">
        <v>0</v>
      </c>
      <c r="Q70" s="112">
        <v>0</v>
      </c>
      <c r="R70" s="61">
        <f t="shared" si="2"/>
        <v>0</v>
      </c>
      <c r="S70" s="112">
        <f t="shared" si="2"/>
        <v>0</v>
      </c>
    </row>
    <row r="71" spans="1:19" x14ac:dyDescent="0.25">
      <c r="A71" s="371"/>
      <c r="B71" s="273"/>
      <c r="C71" s="374"/>
      <c r="D71" s="267"/>
      <c r="E71" s="374"/>
      <c r="F71" s="276"/>
      <c r="G71" s="111" t="s">
        <v>434</v>
      </c>
      <c r="H71" s="61">
        <v>0</v>
      </c>
      <c r="I71" s="112">
        <v>0</v>
      </c>
      <c r="J71" s="61">
        <v>0</v>
      </c>
      <c r="K71" s="112">
        <v>0</v>
      </c>
      <c r="L71" s="61">
        <v>0</v>
      </c>
      <c r="M71" s="112">
        <v>0</v>
      </c>
      <c r="N71" s="61">
        <v>0</v>
      </c>
      <c r="O71" s="112">
        <v>0</v>
      </c>
      <c r="P71" s="61">
        <v>0</v>
      </c>
      <c r="Q71" s="112">
        <v>0</v>
      </c>
      <c r="R71" s="61">
        <f t="shared" si="2"/>
        <v>0</v>
      </c>
      <c r="S71" s="112">
        <f t="shared" si="2"/>
        <v>0</v>
      </c>
    </row>
    <row r="72" spans="1:19" x14ac:dyDescent="0.25">
      <c r="A72" s="371"/>
      <c r="B72" s="273"/>
      <c r="C72" s="374"/>
      <c r="D72" s="267"/>
      <c r="E72" s="374"/>
      <c r="F72" s="276"/>
      <c r="G72" s="111" t="s">
        <v>151</v>
      </c>
      <c r="H72" s="61">
        <v>4</v>
      </c>
      <c r="I72" s="112">
        <v>0.56000000000000005</v>
      </c>
      <c r="J72" s="61">
        <v>2</v>
      </c>
      <c r="K72" s="112">
        <v>4.92</v>
      </c>
      <c r="L72" s="61">
        <v>1</v>
      </c>
      <c r="M72" s="112">
        <v>0.68</v>
      </c>
      <c r="N72" s="61">
        <v>1</v>
      </c>
      <c r="O72" s="112">
        <v>0.72</v>
      </c>
      <c r="P72" s="61">
        <v>0</v>
      </c>
      <c r="Q72" s="112">
        <v>0</v>
      </c>
      <c r="R72" s="61">
        <f t="shared" si="2"/>
        <v>8</v>
      </c>
      <c r="S72" s="112">
        <f t="shared" si="2"/>
        <v>6.88</v>
      </c>
    </row>
    <row r="73" spans="1:19" ht="15.75" thickBot="1" x14ac:dyDescent="0.3">
      <c r="A73" s="371"/>
      <c r="B73" s="273"/>
      <c r="C73" s="374"/>
      <c r="D73" s="267"/>
      <c r="E73" s="374"/>
      <c r="F73" s="276"/>
      <c r="G73" s="111" t="s">
        <v>150</v>
      </c>
      <c r="H73" s="61">
        <v>0</v>
      </c>
      <c r="I73" s="112">
        <v>0</v>
      </c>
      <c r="J73" s="61">
        <v>0</v>
      </c>
      <c r="K73" s="112">
        <v>0</v>
      </c>
      <c r="L73" s="61">
        <v>0</v>
      </c>
      <c r="M73" s="112">
        <v>0</v>
      </c>
      <c r="N73" s="61">
        <v>0</v>
      </c>
      <c r="O73" s="112">
        <v>0</v>
      </c>
      <c r="P73" s="61">
        <v>0</v>
      </c>
      <c r="Q73" s="112">
        <v>0</v>
      </c>
      <c r="R73" s="61">
        <f t="shared" si="2"/>
        <v>0</v>
      </c>
      <c r="S73" s="112">
        <f t="shared" si="2"/>
        <v>0</v>
      </c>
    </row>
    <row r="74" spans="1:19" ht="16.5" thickTop="1" thickBot="1" x14ac:dyDescent="0.3">
      <c r="A74" s="371"/>
      <c r="B74" s="273"/>
      <c r="C74" s="374"/>
      <c r="D74" s="267"/>
      <c r="E74" s="376"/>
      <c r="F74" s="276"/>
      <c r="G74" s="79" t="s">
        <v>149</v>
      </c>
      <c r="H74" s="113">
        <v>4</v>
      </c>
      <c r="I74" s="114">
        <v>0.56000000000000005</v>
      </c>
      <c r="J74" s="113">
        <v>2</v>
      </c>
      <c r="K74" s="114">
        <v>4.92</v>
      </c>
      <c r="L74" s="113">
        <v>1</v>
      </c>
      <c r="M74" s="114">
        <v>0.68</v>
      </c>
      <c r="N74" s="113">
        <v>1</v>
      </c>
      <c r="O74" s="114">
        <v>0.72</v>
      </c>
      <c r="P74" s="113">
        <v>0</v>
      </c>
      <c r="Q74" s="114">
        <v>0</v>
      </c>
      <c r="R74" s="113">
        <f t="shared" si="2"/>
        <v>8</v>
      </c>
      <c r="S74" s="114">
        <f>SUM(S67:S73)</f>
        <v>6.88</v>
      </c>
    </row>
    <row r="75" spans="1:19" ht="16.5" thickTop="1" thickBot="1" x14ac:dyDescent="0.3">
      <c r="A75" s="371"/>
      <c r="B75" s="273"/>
      <c r="C75" s="374"/>
      <c r="D75" s="267"/>
      <c r="E75" s="309"/>
      <c r="F75" s="276"/>
      <c r="G75" s="298" t="s">
        <v>558</v>
      </c>
      <c r="H75" s="113">
        <v>0</v>
      </c>
      <c r="I75" s="114">
        <v>0</v>
      </c>
      <c r="J75" s="113">
        <v>0</v>
      </c>
      <c r="K75" s="114">
        <v>0</v>
      </c>
      <c r="L75" s="113">
        <v>0</v>
      </c>
      <c r="M75" s="114">
        <v>0</v>
      </c>
      <c r="N75" s="113">
        <v>0</v>
      </c>
      <c r="O75" s="114">
        <v>0</v>
      </c>
      <c r="P75" s="113">
        <v>0</v>
      </c>
      <c r="Q75" s="114">
        <v>0</v>
      </c>
      <c r="R75" s="113">
        <f t="shared" si="2"/>
        <v>0</v>
      </c>
      <c r="S75" s="114">
        <f t="shared" si="2"/>
        <v>0</v>
      </c>
    </row>
    <row r="76" spans="1:19" ht="16.5" thickTop="1" thickBot="1" x14ac:dyDescent="0.3">
      <c r="A76" s="371"/>
      <c r="B76" s="273"/>
      <c r="C76" s="374"/>
      <c r="D76" s="267"/>
      <c r="E76" s="309"/>
      <c r="F76" s="276"/>
      <c r="G76" s="298" t="s">
        <v>559</v>
      </c>
      <c r="H76" s="113">
        <v>0</v>
      </c>
      <c r="I76" s="114">
        <v>0</v>
      </c>
      <c r="J76" s="113">
        <v>0</v>
      </c>
      <c r="K76" s="114">
        <v>0</v>
      </c>
      <c r="L76" s="113">
        <v>0</v>
      </c>
      <c r="M76" s="114">
        <v>0</v>
      </c>
      <c r="N76" s="113">
        <v>0</v>
      </c>
      <c r="O76" s="114">
        <v>0</v>
      </c>
      <c r="P76" s="113">
        <v>0</v>
      </c>
      <c r="Q76" s="114">
        <v>0</v>
      </c>
      <c r="R76" s="113">
        <f t="shared" si="2"/>
        <v>0</v>
      </c>
      <c r="S76" s="114">
        <f t="shared" si="2"/>
        <v>0</v>
      </c>
    </row>
    <row r="77" spans="1:19" ht="16.5" thickTop="1" thickBot="1" x14ac:dyDescent="0.3">
      <c r="A77" s="371"/>
      <c r="B77" s="273"/>
      <c r="C77" s="374"/>
      <c r="D77" s="267"/>
      <c r="E77" s="309"/>
      <c r="F77" s="276"/>
      <c r="G77" s="298" t="s">
        <v>560</v>
      </c>
      <c r="H77" s="113">
        <v>0</v>
      </c>
      <c r="I77" s="114">
        <v>0</v>
      </c>
      <c r="J77" s="113">
        <v>0</v>
      </c>
      <c r="K77" s="114">
        <v>0</v>
      </c>
      <c r="L77" s="113">
        <v>0</v>
      </c>
      <c r="M77" s="114">
        <v>0</v>
      </c>
      <c r="N77" s="113">
        <v>0</v>
      </c>
      <c r="O77" s="114">
        <v>0</v>
      </c>
      <c r="P77" s="113">
        <v>0</v>
      </c>
      <c r="Q77" s="114">
        <v>0</v>
      </c>
      <c r="R77" s="113">
        <f t="shared" si="2"/>
        <v>0</v>
      </c>
      <c r="S77" s="114">
        <f t="shared" si="2"/>
        <v>0</v>
      </c>
    </row>
    <row r="78" spans="1:19" ht="16.5" thickTop="1" thickBot="1" x14ac:dyDescent="0.3">
      <c r="A78" s="371"/>
      <c r="B78" s="273"/>
      <c r="C78" s="381"/>
      <c r="D78" s="267"/>
      <c r="E78" s="380" t="s">
        <v>148</v>
      </c>
      <c r="F78" s="380"/>
      <c r="G78" s="380"/>
      <c r="H78" s="116">
        <v>6556</v>
      </c>
      <c r="I78" s="117">
        <v>63553.42</v>
      </c>
      <c r="J78" s="116">
        <v>1745</v>
      </c>
      <c r="K78" s="117">
        <v>40644.39</v>
      </c>
      <c r="L78" s="116">
        <v>1190</v>
      </c>
      <c r="M78" s="117">
        <v>45328.62</v>
      </c>
      <c r="N78" s="116">
        <v>2892</v>
      </c>
      <c r="O78" s="117">
        <v>401852.37</v>
      </c>
      <c r="P78" s="116">
        <v>341</v>
      </c>
      <c r="Q78" s="117">
        <v>6471.38</v>
      </c>
      <c r="R78" s="116">
        <f t="shared" si="2"/>
        <v>12724</v>
      </c>
      <c r="S78" s="117">
        <f>+S74+S66+S64+S60+S58+S50+S48+S46+S32+S19+S10+S75+S76+S77</f>
        <v>557850.18000000005</v>
      </c>
    </row>
    <row r="79" spans="1:19" ht="15" customHeight="1" thickTop="1" x14ac:dyDescent="0.25">
      <c r="A79" s="371"/>
      <c r="B79" s="267"/>
      <c r="C79" s="379" t="s">
        <v>98</v>
      </c>
      <c r="D79" s="267"/>
      <c r="E79" s="373" t="s">
        <v>147</v>
      </c>
      <c r="F79" s="276"/>
      <c r="G79" s="111" t="s">
        <v>24</v>
      </c>
      <c r="H79" s="61">
        <v>0</v>
      </c>
      <c r="I79" s="112">
        <v>0</v>
      </c>
      <c r="J79" s="61">
        <v>169</v>
      </c>
      <c r="K79" s="112">
        <v>3927.74</v>
      </c>
      <c r="L79" s="61">
        <v>194</v>
      </c>
      <c r="M79" s="112">
        <v>12397.28</v>
      </c>
      <c r="N79" s="61">
        <v>197</v>
      </c>
      <c r="O79" s="112">
        <v>7327.43</v>
      </c>
      <c r="P79" s="61">
        <v>2</v>
      </c>
      <c r="Q79" s="112">
        <v>201.59</v>
      </c>
      <c r="R79" s="61">
        <f t="shared" si="2"/>
        <v>562</v>
      </c>
      <c r="S79" s="112">
        <f t="shared" si="2"/>
        <v>23854.04</v>
      </c>
    </row>
    <row r="80" spans="1:19" x14ac:dyDescent="0.25">
      <c r="A80" s="371"/>
      <c r="B80" s="267"/>
      <c r="C80" s="374"/>
      <c r="D80" s="267"/>
      <c r="E80" s="374"/>
      <c r="F80" s="276"/>
      <c r="G80" s="111" t="s">
        <v>146</v>
      </c>
      <c r="H80" s="61">
        <v>54</v>
      </c>
      <c r="I80" s="112">
        <v>191.78</v>
      </c>
      <c r="J80" s="61">
        <v>134</v>
      </c>
      <c r="K80" s="112">
        <v>694.85</v>
      </c>
      <c r="L80" s="61">
        <v>23</v>
      </c>
      <c r="M80" s="112">
        <v>247.48</v>
      </c>
      <c r="N80" s="61">
        <v>224</v>
      </c>
      <c r="O80" s="112">
        <v>5516.26</v>
      </c>
      <c r="P80" s="61">
        <v>1</v>
      </c>
      <c r="Q80" s="112">
        <v>17.760000000000002</v>
      </c>
      <c r="R80" s="61">
        <f t="shared" si="2"/>
        <v>436</v>
      </c>
      <c r="S80" s="112">
        <f t="shared" si="2"/>
        <v>6668.13</v>
      </c>
    </row>
    <row r="81" spans="1:19" x14ac:dyDescent="0.25">
      <c r="A81" s="371"/>
      <c r="B81" s="267"/>
      <c r="C81" s="374"/>
      <c r="D81" s="267"/>
      <c r="E81" s="374"/>
      <c r="F81" s="276"/>
      <c r="G81" s="111" t="s">
        <v>145</v>
      </c>
      <c r="H81" s="61">
        <v>38</v>
      </c>
      <c r="I81" s="112">
        <v>75.16</v>
      </c>
      <c r="J81" s="61">
        <v>104</v>
      </c>
      <c r="K81" s="112">
        <v>436.13</v>
      </c>
      <c r="L81" s="61">
        <v>1</v>
      </c>
      <c r="M81" s="112">
        <v>4.7699999999999996</v>
      </c>
      <c r="N81" s="61">
        <v>0</v>
      </c>
      <c r="O81" s="112">
        <v>0</v>
      </c>
      <c r="P81" s="61">
        <v>0</v>
      </c>
      <c r="Q81" s="112">
        <v>0</v>
      </c>
      <c r="R81" s="61">
        <f t="shared" si="2"/>
        <v>143</v>
      </c>
      <c r="S81" s="112">
        <f t="shared" si="2"/>
        <v>516.05999999999995</v>
      </c>
    </row>
    <row r="82" spans="1:19" x14ac:dyDescent="0.25">
      <c r="A82" s="371"/>
      <c r="B82" s="267"/>
      <c r="C82" s="374"/>
      <c r="D82" s="267"/>
      <c r="E82" s="374"/>
      <c r="F82" s="276"/>
      <c r="G82" s="111" t="s">
        <v>144</v>
      </c>
      <c r="H82" s="61">
        <v>1</v>
      </c>
      <c r="I82" s="112">
        <v>1.47</v>
      </c>
      <c r="J82" s="61">
        <v>0</v>
      </c>
      <c r="K82" s="112">
        <v>0</v>
      </c>
      <c r="L82" s="61">
        <v>24</v>
      </c>
      <c r="M82" s="112">
        <v>353.66</v>
      </c>
      <c r="N82" s="61">
        <v>163</v>
      </c>
      <c r="O82" s="112">
        <v>4446.83</v>
      </c>
      <c r="P82" s="61">
        <v>1</v>
      </c>
      <c r="Q82" s="112">
        <v>8.0399999999999991</v>
      </c>
      <c r="R82" s="61">
        <f t="shared" si="2"/>
        <v>189</v>
      </c>
      <c r="S82" s="112">
        <f t="shared" si="2"/>
        <v>4810</v>
      </c>
    </row>
    <row r="83" spans="1:19" x14ac:dyDescent="0.25">
      <c r="A83" s="371"/>
      <c r="B83" s="267"/>
      <c r="C83" s="374"/>
      <c r="D83" s="267"/>
      <c r="E83" s="374"/>
      <c r="F83" s="276"/>
      <c r="G83" s="111" t="s">
        <v>143</v>
      </c>
      <c r="H83" s="61">
        <v>196</v>
      </c>
      <c r="I83" s="112">
        <v>1333.46</v>
      </c>
      <c r="J83" s="61">
        <v>237</v>
      </c>
      <c r="K83" s="112">
        <v>3236.45</v>
      </c>
      <c r="L83" s="61">
        <v>213</v>
      </c>
      <c r="M83" s="112">
        <v>9436.23</v>
      </c>
      <c r="N83" s="61">
        <v>164</v>
      </c>
      <c r="O83" s="112">
        <v>7458.72</v>
      </c>
      <c r="P83" s="61">
        <v>0</v>
      </c>
      <c r="Q83" s="112">
        <v>0</v>
      </c>
      <c r="R83" s="61">
        <f t="shared" si="2"/>
        <v>810</v>
      </c>
      <c r="S83" s="112">
        <f t="shared" si="2"/>
        <v>21464.86</v>
      </c>
    </row>
    <row r="84" spans="1:19" x14ac:dyDescent="0.25">
      <c r="A84" s="371"/>
      <c r="B84" s="267"/>
      <c r="C84" s="374"/>
      <c r="D84" s="267"/>
      <c r="E84" s="374"/>
      <c r="F84" s="276"/>
      <c r="G84" s="111" t="s">
        <v>142</v>
      </c>
      <c r="H84" s="61">
        <v>16</v>
      </c>
      <c r="I84" s="112">
        <v>45.82</v>
      </c>
      <c r="J84" s="61">
        <v>50</v>
      </c>
      <c r="K84" s="112">
        <v>409.81</v>
      </c>
      <c r="L84" s="61">
        <v>23</v>
      </c>
      <c r="M84" s="112">
        <v>342.23</v>
      </c>
      <c r="N84" s="61">
        <v>110</v>
      </c>
      <c r="O84" s="112">
        <v>1812.73</v>
      </c>
      <c r="P84" s="61">
        <v>0</v>
      </c>
      <c r="Q84" s="112">
        <v>0</v>
      </c>
      <c r="R84" s="61">
        <f t="shared" si="2"/>
        <v>199</v>
      </c>
      <c r="S84" s="112">
        <f t="shared" si="2"/>
        <v>2610.59</v>
      </c>
    </row>
    <row r="85" spans="1:19" x14ac:dyDescent="0.25">
      <c r="A85" s="371"/>
      <c r="B85" s="267"/>
      <c r="C85" s="374"/>
      <c r="D85" s="267"/>
      <c r="E85" s="374"/>
      <c r="F85" s="276"/>
      <c r="G85" s="111" t="s">
        <v>141</v>
      </c>
      <c r="H85" s="61">
        <v>16</v>
      </c>
      <c r="I85" s="112">
        <v>67.52</v>
      </c>
      <c r="J85" s="61">
        <v>11</v>
      </c>
      <c r="K85" s="112">
        <v>18.23</v>
      </c>
      <c r="L85" s="61">
        <v>36</v>
      </c>
      <c r="M85" s="112">
        <v>370.55</v>
      </c>
      <c r="N85" s="61">
        <v>151</v>
      </c>
      <c r="O85" s="112">
        <v>6184.28</v>
      </c>
      <c r="P85" s="61">
        <v>2</v>
      </c>
      <c r="Q85" s="112">
        <v>21.82</v>
      </c>
      <c r="R85" s="61">
        <f t="shared" si="2"/>
        <v>216</v>
      </c>
      <c r="S85" s="112">
        <f t="shared" si="2"/>
        <v>6662.4</v>
      </c>
    </row>
    <row r="86" spans="1:19" x14ac:dyDescent="0.25">
      <c r="A86" s="371"/>
      <c r="B86" s="267"/>
      <c r="C86" s="374"/>
      <c r="D86" s="267"/>
      <c r="E86" s="374"/>
      <c r="F86" s="276"/>
      <c r="G86" s="111" t="s">
        <v>561</v>
      </c>
      <c r="H86" s="61">
        <v>0</v>
      </c>
      <c r="I86" s="112">
        <v>0</v>
      </c>
      <c r="J86" s="61">
        <v>0</v>
      </c>
      <c r="K86" s="112">
        <v>0</v>
      </c>
      <c r="L86" s="61">
        <v>0</v>
      </c>
      <c r="M86" s="112">
        <v>0</v>
      </c>
      <c r="N86" s="61">
        <v>0</v>
      </c>
      <c r="O86" s="112">
        <v>0</v>
      </c>
      <c r="P86" s="61">
        <v>0</v>
      </c>
      <c r="Q86" s="112">
        <v>0</v>
      </c>
      <c r="R86" s="61">
        <f t="shared" si="2"/>
        <v>0</v>
      </c>
      <c r="S86" s="112">
        <f t="shared" si="2"/>
        <v>0</v>
      </c>
    </row>
    <row r="87" spans="1:19" x14ac:dyDescent="0.25">
      <c r="A87" s="371"/>
      <c r="B87" s="267"/>
      <c r="C87" s="374"/>
      <c r="D87" s="267"/>
      <c r="E87" s="374"/>
      <c r="F87" s="276"/>
      <c r="G87" s="111" t="s">
        <v>140</v>
      </c>
      <c r="H87" s="61">
        <v>2</v>
      </c>
      <c r="I87" s="112">
        <v>4.17</v>
      </c>
      <c r="J87" s="61">
        <v>18</v>
      </c>
      <c r="K87" s="112">
        <v>180.86</v>
      </c>
      <c r="L87" s="61">
        <v>6</v>
      </c>
      <c r="M87" s="112">
        <v>81.92</v>
      </c>
      <c r="N87" s="61">
        <v>135</v>
      </c>
      <c r="O87" s="112">
        <v>3583.19</v>
      </c>
      <c r="P87" s="61">
        <v>0</v>
      </c>
      <c r="Q87" s="112">
        <v>0</v>
      </c>
      <c r="R87" s="61">
        <f t="shared" si="2"/>
        <v>161</v>
      </c>
      <c r="S87" s="112">
        <f t="shared" si="2"/>
        <v>3850.14</v>
      </c>
    </row>
    <row r="88" spans="1:19" ht="15.75" thickBot="1" x14ac:dyDescent="0.3">
      <c r="A88" s="371"/>
      <c r="B88" s="267"/>
      <c r="C88" s="374"/>
      <c r="D88" s="267"/>
      <c r="E88" s="374"/>
      <c r="F88" s="276"/>
      <c r="G88" s="111" t="s">
        <v>139</v>
      </c>
      <c r="H88" s="61">
        <v>1</v>
      </c>
      <c r="I88" s="112">
        <v>0.02</v>
      </c>
      <c r="J88" s="61">
        <v>0</v>
      </c>
      <c r="K88" s="112">
        <v>0</v>
      </c>
      <c r="L88" s="61">
        <v>0</v>
      </c>
      <c r="M88" s="112">
        <v>0</v>
      </c>
      <c r="N88" s="61">
        <v>1</v>
      </c>
      <c r="O88" s="112">
        <v>6.69</v>
      </c>
      <c r="P88" s="61">
        <v>0</v>
      </c>
      <c r="Q88" s="112">
        <v>0</v>
      </c>
      <c r="R88" s="61">
        <f t="shared" si="2"/>
        <v>2</v>
      </c>
      <c r="S88" s="112">
        <f t="shared" si="2"/>
        <v>6.71</v>
      </c>
    </row>
    <row r="89" spans="1:19" ht="15.75" thickTop="1" x14ac:dyDescent="0.25">
      <c r="A89" s="371"/>
      <c r="B89" s="267"/>
      <c r="C89" s="374"/>
      <c r="D89" s="267"/>
      <c r="E89" s="381"/>
      <c r="F89" s="276"/>
      <c r="G89" s="79" t="s">
        <v>138</v>
      </c>
      <c r="H89" s="113">
        <v>267</v>
      </c>
      <c r="I89" s="114">
        <v>1719.4</v>
      </c>
      <c r="J89" s="113">
        <v>520</v>
      </c>
      <c r="K89" s="114">
        <v>8904.07</v>
      </c>
      <c r="L89" s="113">
        <v>422</v>
      </c>
      <c r="M89" s="114">
        <v>23234.12</v>
      </c>
      <c r="N89" s="113">
        <v>777</v>
      </c>
      <c r="O89" s="114">
        <v>36336.129999999997</v>
      </c>
      <c r="P89" s="113">
        <v>4</v>
      </c>
      <c r="Q89" s="114">
        <v>249.21</v>
      </c>
      <c r="R89" s="113">
        <f t="shared" si="2"/>
        <v>1990</v>
      </c>
      <c r="S89" s="114">
        <f>SUM(S79:S88)</f>
        <v>70442.930000000008</v>
      </c>
    </row>
    <row r="90" spans="1:19" ht="15.75" thickBot="1" x14ac:dyDescent="0.3">
      <c r="A90" s="371"/>
      <c r="B90" s="267"/>
      <c r="C90" s="374"/>
      <c r="D90" s="267"/>
      <c r="E90" s="379" t="s">
        <v>137</v>
      </c>
      <c r="F90" s="276"/>
      <c r="G90" s="111" t="s">
        <v>136</v>
      </c>
      <c r="H90" s="61">
        <v>0</v>
      </c>
      <c r="I90" s="112">
        <v>0</v>
      </c>
      <c r="J90" s="61">
        <v>0</v>
      </c>
      <c r="K90" s="112">
        <v>0</v>
      </c>
      <c r="L90" s="61">
        <v>0</v>
      </c>
      <c r="M90" s="112">
        <v>0</v>
      </c>
      <c r="N90" s="61">
        <v>0</v>
      </c>
      <c r="O90" s="112">
        <v>0</v>
      </c>
      <c r="P90" s="61">
        <v>0</v>
      </c>
      <c r="Q90" s="112">
        <v>0</v>
      </c>
      <c r="R90" s="61">
        <f t="shared" ref="R90:S122" si="3">+H90+J90+L90+N90+P90</f>
        <v>0</v>
      </c>
      <c r="S90" s="112">
        <f>+I90+K90+M90+O90+Q90</f>
        <v>0</v>
      </c>
    </row>
    <row r="91" spans="1:19" ht="15.75" thickTop="1" x14ac:dyDescent="0.25">
      <c r="A91" s="371"/>
      <c r="B91" s="267"/>
      <c r="C91" s="374"/>
      <c r="D91" s="267"/>
      <c r="E91" s="381"/>
      <c r="F91" s="276"/>
      <c r="G91" s="79" t="s">
        <v>135</v>
      </c>
      <c r="H91" s="113">
        <v>0</v>
      </c>
      <c r="I91" s="114">
        <v>0</v>
      </c>
      <c r="J91" s="113">
        <v>0</v>
      </c>
      <c r="K91" s="114">
        <v>0</v>
      </c>
      <c r="L91" s="113">
        <v>0</v>
      </c>
      <c r="M91" s="114">
        <v>0</v>
      </c>
      <c r="N91" s="113">
        <v>0</v>
      </c>
      <c r="O91" s="114">
        <v>0</v>
      </c>
      <c r="P91" s="113">
        <v>0</v>
      </c>
      <c r="Q91" s="114">
        <v>0</v>
      </c>
      <c r="R91" s="113">
        <f t="shared" si="3"/>
        <v>0</v>
      </c>
      <c r="S91" s="114">
        <f>SUM(S90)</f>
        <v>0</v>
      </c>
    </row>
    <row r="92" spans="1:19" ht="15" customHeight="1" x14ac:dyDescent="0.25">
      <c r="A92" s="371"/>
      <c r="B92" s="267"/>
      <c r="C92" s="374"/>
      <c r="D92" s="267"/>
      <c r="E92" s="379" t="s">
        <v>134</v>
      </c>
      <c r="F92" s="276"/>
      <c r="G92" s="111" t="s">
        <v>133</v>
      </c>
      <c r="H92" s="61">
        <v>8</v>
      </c>
      <c r="I92" s="112">
        <v>10.28</v>
      </c>
      <c r="J92" s="61">
        <v>26</v>
      </c>
      <c r="K92" s="112">
        <v>180.92</v>
      </c>
      <c r="L92" s="61">
        <v>37</v>
      </c>
      <c r="M92" s="112">
        <v>537.46</v>
      </c>
      <c r="N92" s="61">
        <v>122</v>
      </c>
      <c r="O92" s="112">
        <v>2481.5300000000002</v>
      </c>
      <c r="P92" s="61">
        <v>0</v>
      </c>
      <c r="Q92" s="112">
        <v>0</v>
      </c>
      <c r="R92" s="61">
        <f t="shared" si="3"/>
        <v>193</v>
      </c>
      <c r="S92" s="112">
        <f t="shared" si="3"/>
        <v>3210.1900000000005</v>
      </c>
    </row>
    <row r="93" spans="1:19" ht="15" customHeight="1" x14ac:dyDescent="0.25">
      <c r="A93" s="371"/>
      <c r="B93" s="267"/>
      <c r="C93" s="374"/>
      <c r="D93" s="267"/>
      <c r="E93" s="374"/>
      <c r="F93" s="276"/>
      <c r="G93" s="111" t="s">
        <v>496</v>
      </c>
      <c r="H93" s="61">
        <v>0</v>
      </c>
      <c r="I93" s="112">
        <v>0</v>
      </c>
      <c r="J93" s="61">
        <v>0</v>
      </c>
      <c r="K93" s="112">
        <v>0</v>
      </c>
      <c r="L93" s="61">
        <v>0</v>
      </c>
      <c r="M93" s="112">
        <v>0</v>
      </c>
      <c r="N93" s="61">
        <v>0</v>
      </c>
      <c r="O93" s="112">
        <v>0</v>
      </c>
      <c r="P93" s="61">
        <v>0</v>
      </c>
      <c r="Q93" s="112">
        <v>0</v>
      </c>
      <c r="R93" s="61">
        <f t="shared" si="3"/>
        <v>0</v>
      </c>
      <c r="S93" s="112">
        <f t="shared" si="3"/>
        <v>0</v>
      </c>
    </row>
    <row r="94" spans="1:19" x14ac:dyDescent="0.25">
      <c r="A94" s="371"/>
      <c r="B94" s="267"/>
      <c r="C94" s="374"/>
      <c r="D94" s="267"/>
      <c r="E94" s="374"/>
      <c r="F94" s="276"/>
      <c r="G94" s="111" t="s">
        <v>132</v>
      </c>
      <c r="H94" s="61">
        <v>26</v>
      </c>
      <c r="I94" s="112">
        <v>132.09</v>
      </c>
      <c r="J94" s="61">
        <v>136</v>
      </c>
      <c r="K94" s="112">
        <v>2296.87</v>
      </c>
      <c r="L94" s="61">
        <v>46</v>
      </c>
      <c r="M94" s="112">
        <v>716.87</v>
      </c>
      <c r="N94" s="61">
        <v>608</v>
      </c>
      <c r="O94" s="112">
        <v>22051.73</v>
      </c>
      <c r="P94" s="61">
        <v>0</v>
      </c>
      <c r="Q94" s="112">
        <v>0</v>
      </c>
      <c r="R94" s="61">
        <f t="shared" si="3"/>
        <v>816</v>
      </c>
      <c r="S94" s="112">
        <f t="shared" si="3"/>
        <v>25197.559999999998</v>
      </c>
    </row>
    <row r="95" spans="1:19" x14ac:dyDescent="0.25">
      <c r="A95" s="371"/>
      <c r="B95" s="267"/>
      <c r="C95" s="374"/>
      <c r="D95" s="267"/>
      <c r="E95" s="374"/>
      <c r="F95" s="276"/>
      <c r="G95" s="111" t="s">
        <v>497</v>
      </c>
      <c r="H95" s="61">
        <v>0</v>
      </c>
      <c r="I95" s="112">
        <v>0</v>
      </c>
      <c r="J95" s="61">
        <v>0</v>
      </c>
      <c r="K95" s="112">
        <v>0</v>
      </c>
      <c r="L95" s="61">
        <v>0</v>
      </c>
      <c r="M95" s="112">
        <v>0</v>
      </c>
      <c r="N95" s="61">
        <v>0</v>
      </c>
      <c r="O95" s="112">
        <v>0</v>
      </c>
      <c r="P95" s="61">
        <v>0</v>
      </c>
      <c r="Q95" s="112">
        <v>0</v>
      </c>
      <c r="R95" s="61">
        <f t="shared" si="3"/>
        <v>0</v>
      </c>
      <c r="S95" s="112">
        <f t="shared" si="3"/>
        <v>0</v>
      </c>
    </row>
    <row r="96" spans="1:19" x14ac:dyDescent="0.25">
      <c r="A96" s="371"/>
      <c r="B96" s="267"/>
      <c r="C96" s="374"/>
      <c r="D96" s="267"/>
      <c r="E96" s="374"/>
      <c r="F96" s="276"/>
      <c r="G96" s="111" t="s">
        <v>498</v>
      </c>
      <c r="H96" s="61">
        <v>0</v>
      </c>
      <c r="I96" s="112">
        <v>0</v>
      </c>
      <c r="J96" s="61">
        <v>0</v>
      </c>
      <c r="K96" s="112">
        <v>0</v>
      </c>
      <c r="L96" s="61">
        <v>0</v>
      </c>
      <c r="M96" s="112">
        <v>0</v>
      </c>
      <c r="N96" s="61">
        <v>0</v>
      </c>
      <c r="O96" s="112">
        <v>0</v>
      </c>
      <c r="P96" s="61">
        <v>0</v>
      </c>
      <c r="Q96" s="112">
        <v>0</v>
      </c>
      <c r="R96" s="61">
        <f t="shared" si="3"/>
        <v>0</v>
      </c>
      <c r="S96" s="112">
        <f t="shared" si="3"/>
        <v>0</v>
      </c>
    </row>
    <row r="97" spans="1:19" x14ac:dyDescent="0.25">
      <c r="A97" s="371"/>
      <c r="B97" s="267"/>
      <c r="C97" s="374"/>
      <c r="D97" s="267"/>
      <c r="E97" s="374"/>
      <c r="F97" s="276"/>
      <c r="G97" s="111" t="s">
        <v>129</v>
      </c>
      <c r="H97" s="61">
        <v>135</v>
      </c>
      <c r="I97" s="112">
        <v>450.9</v>
      </c>
      <c r="J97" s="61">
        <v>413</v>
      </c>
      <c r="K97" s="112">
        <v>7496.09</v>
      </c>
      <c r="L97" s="61">
        <v>245</v>
      </c>
      <c r="M97" s="112">
        <v>5354.18</v>
      </c>
      <c r="N97" s="61">
        <v>1566</v>
      </c>
      <c r="O97" s="112">
        <v>93371.37</v>
      </c>
      <c r="P97" s="61">
        <v>7</v>
      </c>
      <c r="Q97" s="112">
        <v>36.14</v>
      </c>
      <c r="R97" s="61">
        <f t="shared" si="3"/>
        <v>2366</v>
      </c>
      <c r="S97" s="112">
        <f t="shared" si="3"/>
        <v>106708.68</v>
      </c>
    </row>
    <row r="98" spans="1:19" ht="15.75" thickBot="1" x14ac:dyDescent="0.3">
      <c r="A98" s="371"/>
      <c r="B98" s="267"/>
      <c r="C98" s="374"/>
      <c r="D98" s="267"/>
      <c r="E98" s="374"/>
      <c r="F98" s="276"/>
      <c r="G98" s="111" t="s">
        <v>499</v>
      </c>
      <c r="H98" s="61">
        <v>0</v>
      </c>
      <c r="I98" s="112">
        <v>0</v>
      </c>
      <c r="J98" s="61">
        <v>0</v>
      </c>
      <c r="K98" s="112">
        <v>0</v>
      </c>
      <c r="L98" s="61">
        <v>1</v>
      </c>
      <c r="M98" s="112">
        <v>32.53</v>
      </c>
      <c r="N98" s="61">
        <v>0</v>
      </c>
      <c r="O98" s="112">
        <v>0</v>
      </c>
      <c r="P98" s="61">
        <v>0</v>
      </c>
      <c r="Q98" s="112">
        <v>0</v>
      </c>
      <c r="R98" s="61">
        <f t="shared" si="3"/>
        <v>1</v>
      </c>
      <c r="S98" s="112">
        <f t="shared" si="3"/>
        <v>32.53</v>
      </c>
    </row>
    <row r="99" spans="1:19" ht="15.75" thickTop="1" x14ac:dyDescent="0.25">
      <c r="A99" s="371"/>
      <c r="B99" s="267"/>
      <c r="C99" s="374"/>
      <c r="D99" s="267"/>
      <c r="E99" s="381"/>
      <c r="F99" s="276"/>
      <c r="G99" s="79" t="s">
        <v>127</v>
      </c>
      <c r="H99" s="113">
        <v>147</v>
      </c>
      <c r="I99" s="114">
        <v>593.27</v>
      </c>
      <c r="J99" s="113">
        <v>446</v>
      </c>
      <c r="K99" s="114">
        <v>9973.8799999999992</v>
      </c>
      <c r="L99" s="113">
        <v>267</v>
      </c>
      <c r="M99" s="114">
        <v>6641.04</v>
      </c>
      <c r="N99" s="113">
        <v>1675</v>
      </c>
      <c r="O99" s="114">
        <v>117904.63</v>
      </c>
      <c r="P99" s="113">
        <v>7</v>
      </c>
      <c r="Q99" s="114">
        <v>36.14</v>
      </c>
      <c r="R99" s="113">
        <f t="shared" si="3"/>
        <v>2542</v>
      </c>
      <c r="S99" s="114">
        <f>SUM(S92:S98)</f>
        <v>135148.96</v>
      </c>
    </row>
    <row r="100" spans="1:19" ht="15" customHeight="1" x14ac:dyDescent="0.25">
      <c r="A100" s="371" t="s">
        <v>99</v>
      </c>
      <c r="B100" s="267"/>
      <c r="C100" s="374" t="s">
        <v>98</v>
      </c>
      <c r="D100" s="267"/>
      <c r="E100" s="379" t="s">
        <v>126</v>
      </c>
      <c r="F100" s="276"/>
      <c r="G100" s="111" t="s">
        <v>125</v>
      </c>
      <c r="H100" s="61">
        <v>12</v>
      </c>
      <c r="I100" s="112">
        <v>20.78</v>
      </c>
      <c r="J100" s="61">
        <v>19</v>
      </c>
      <c r="K100" s="112">
        <v>44.99</v>
      </c>
      <c r="L100" s="61">
        <v>29</v>
      </c>
      <c r="M100" s="112">
        <v>145.46</v>
      </c>
      <c r="N100" s="61">
        <v>98</v>
      </c>
      <c r="O100" s="112">
        <v>948.13</v>
      </c>
      <c r="P100" s="61">
        <v>0</v>
      </c>
      <c r="Q100" s="112">
        <v>0</v>
      </c>
      <c r="R100" s="61">
        <f t="shared" si="3"/>
        <v>158</v>
      </c>
      <c r="S100" s="112">
        <f t="shared" si="3"/>
        <v>1159.3600000000001</v>
      </c>
    </row>
    <row r="101" spans="1:19" x14ac:dyDescent="0.25">
      <c r="A101" s="371"/>
      <c r="B101" s="267"/>
      <c r="C101" s="374"/>
      <c r="D101" s="267"/>
      <c r="E101" s="374"/>
      <c r="F101" s="276"/>
      <c r="G101" s="111" t="s">
        <v>124</v>
      </c>
      <c r="H101" s="61">
        <v>0</v>
      </c>
      <c r="I101" s="112">
        <v>0</v>
      </c>
      <c r="J101" s="61">
        <v>0</v>
      </c>
      <c r="K101" s="112">
        <v>0</v>
      </c>
      <c r="L101" s="61">
        <v>0</v>
      </c>
      <c r="M101" s="112">
        <v>0</v>
      </c>
      <c r="N101" s="61">
        <v>1</v>
      </c>
      <c r="O101" s="112">
        <v>0.01</v>
      </c>
      <c r="P101" s="61">
        <v>0</v>
      </c>
      <c r="Q101" s="112">
        <v>0</v>
      </c>
      <c r="R101" s="61">
        <f t="shared" si="3"/>
        <v>1</v>
      </c>
      <c r="S101" s="112">
        <f t="shared" si="3"/>
        <v>0.01</v>
      </c>
    </row>
    <row r="102" spans="1:19" x14ac:dyDescent="0.25">
      <c r="A102" s="371"/>
      <c r="B102" s="267"/>
      <c r="C102" s="374"/>
      <c r="D102" s="267"/>
      <c r="E102" s="374"/>
      <c r="F102" s="276"/>
      <c r="G102" s="111" t="s">
        <v>123</v>
      </c>
      <c r="H102" s="61">
        <v>5</v>
      </c>
      <c r="I102" s="112">
        <v>1.52</v>
      </c>
      <c r="J102" s="61">
        <v>9</v>
      </c>
      <c r="K102" s="112">
        <v>31.9</v>
      </c>
      <c r="L102" s="61">
        <v>6</v>
      </c>
      <c r="M102" s="112">
        <v>7.73</v>
      </c>
      <c r="N102" s="61">
        <v>2</v>
      </c>
      <c r="O102" s="112">
        <v>0.6</v>
      </c>
      <c r="P102" s="61">
        <v>0</v>
      </c>
      <c r="Q102" s="112">
        <v>0</v>
      </c>
      <c r="R102" s="61">
        <f t="shared" si="3"/>
        <v>22</v>
      </c>
      <c r="S102" s="112">
        <f t="shared" si="3"/>
        <v>41.750000000000007</v>
      </c>
    </row>
    <row r="103" spans="1:19" x14ac:dyDescent="0.25">
      <c r="A103" s="371"/>
      <c r="B103" s="267"/>
      <c r="C103" s="374"/>
      <c r="D103" s="267"/>
      <c r="E103" s="374"/>
      <c r="F103" s="276"/>
      <c r="G103" s="111" t="s">
        <v>122</v>
      </c>
      <c r="H103" s="61">
        <v>0</v>
      </c>
      <c r="I103" s="112">
        <v>0</v>
      </c>
      <c r="J103" s="61">
        <v>0</v>
      </c>
      <c r="K103" s="112">
        <v>0</v>
      </c>
      <c r="L103" s="61">
        <v>2</v>
      </c>
      <c r="M103" s="112">
        <v>6.6</v>
      </c>
      <c r="N103" s="61">
        <v>12</v>
      </c>
      <c r="O103" s="112">
        <v>328.02</v>
      </c>
      <c r="P103" s="61">
        <v>0</v>
      </c>
      <c r="Q103" s="112">
        <v>0</v>
      </c>
      <c r="R103" s="61">
        <f t="shared" si="3"/>
        <v>14</v>
      </c>
      <c r="S103" s="112">
        <f t="shared" si="3"/>
        <v>334.62</v>
      </c>
    </row>
    <row r="104" spans="1:19" x14ac:dyDescent="0.25">
      <c r="A104" s="371"/>
      <c r="B104" s="267"/>
      <c r="C104" s="374"/>
      <c r="D104" s="267"/>
      <c r="E104" s="374"/>
      <c r="F104" s="276"/>
      <c r="G104" s="111" t="s">
        <v>511</v>
      </c>
      <c r="H104" s="61">
        <v>0</v>
      </c>
      <c r="I104" s="112">
        <v>0</v>
      </c>
      <c r="J104" s="61">
        <v>1</v>
      </c>
      <c r="K104" s="112">
        <v>0.79</v>
      </c>
      <c r="L104" s="61">
        <v>6</v>
      </c>
      <c r="M104" s="112">
        <v>43.31</v>
      </c>
      <c r="N104" s="61">
        <v>1</v>
      </c>
      <c r="O104" s="112">
        <v>0.05</v>
      </c>
      <c r="P104" s="61">
        <v>0</v>
      </c>
      <c r="Q104" s="112">
        <v>0</v>
      </c>
      <c r="R104" s="61">
        <f t="shared" si="3"/>
        <v>8</v>
      </c>
      <c r="S104" s="112">
        <f t="shared" si="3"/>
        <v>44.15</v>
      </c>
    </row>
    <row r="105" spans="1:19" x14ac:dyDescent="0.25">
      <c r="A105" s="371"/>
      <c r="B105" s="267"/>
      <c r="C105" s="374"/>
      <c r="D105" s="267"/>
      <c r="E105" s="374"/>
      <c r="F105" s="276"/>
      <c r="G105" s="111" t="s">
        <v>121</v>
      </c>
      <c r="H105" s="61">
        <v>42</v>
      </c>
      <c r="I105" s="112">
        <v>13.09</v>
      </c>
      <c r="J105" s="61">
        <v>56</v>
      </c>
      <c r="K105" s="112">
        <v>212.03</v>
      </c>
      <c r="L105" s="61">
        <v>42</v>
      </c>
      <c r="M105" s="112">
        <v>724.33</v>
      </c>
      <c r="N105" s="61">
        <v>4</v>
      </c>
      <c r="O105" s="112">
        <v>7.24</v>
      </c>
      <c r="P105" s="61">
        <v>0</v>
      </c>
      <c r="Q105" s="112">
        <v>0</v>
      </c>
      <c r="R105" s="61">
        <f t="shared" si="3"/>
        <v>144</v>
      </c>
      <c r="S105" s="112">
        <f t="shared" si="3"/>
        <v>956.69</v>
      </c>
    </row>
    <row r="106" spans="1:19" x14ac:dyDescent="0.25">
      <c r="A106" s="371"/>
      <c r="B106" s="267"/>
      <c r="C106" s="374"/>
      <c r="D106" s="267"/>
      <c r="E106" s="374"/>
      <c r="F106" s="276"/>
      <c r="G106" s="111" t="s">
        <v>120</v>
      </c>
      <c r="H106" s="61">
        <v>0</v>
      </c>
      <c r="I106" s="112">
        <v>0</v>
      </c>
      <c r="J106" s="61">
        <v>3</v>
      </c>
      <c r="K106" s="112">
        <v>12.64</v>
      </c>
      <c r="L106" s="61">
        <v>7</v>
      </c>
      <c r="M106" s="112">
        <v>26.17</v>
      </c>
      <c r="N106" s="61">
        <v>2</v>
      </c>
      <c r="O106" s="112">
        <v>17.63</v>
      </c>
      <c r="P106" s="61">
        <v>0</v>
      </c>
      <c r="Q106" s="112">
        <v>0</v>
      </c>
      <c r="R106" s="61">
        <f t="shared" si="3"/>
        <v>12</v>
      </c>
      <c r="S106" s="112">
        <f t="shared" si="3"/>
        <v>56.44</v>
      </c>
    </row>
    <row r="107" spans="1:19" x14ac:dyDescent="0.25">
      <c r="A107" s="371"/>
      <c r="B107" s="267"/>
      <c r="C107" s="374"/>
      <c r="D107" s="267"/>
      <c r="E107" s="374"/>
      <c r="F107" s="276"/>
      <c r="G107" s="111" t="s">
        <v>119</v>
      </c>
      <c r="H107" s="61">
        <v>0</v>
      </c>
      <c r="I107" s="112">
        <v>0</v>
      </c>
      <c r="J107" s="61">
        <v>0</v>
      </c>
      <c r="K107" s="112">
        <v>0</v>
      </c>
      <c r="L107" s="61">
        <v>5</v>
      </c>
      <c r="M107" s="112">
        <v>15.13</v>
      </c>
      <c r="N107" s="61">
        <v>0</v>
      </c>
      <c r="O107" s="112">
        <v>0</v>
      </c>
      <c r="P107" s="61">
        <v>0</v>
      </c>
      <c r="Q107" s="112">
        <v>0</v>
      </c>
      <c r="R107" s="61">
        <f t="shared" si="3"/>
        <v>5</v>
      </c>
      <c r="S107" s="112">
        <f t="shared" si="3"/>
        <v>15.13</v>
      </c>
    </row>
    <row r="108" spans="1:19" x14ac:dyDescent="0.25">
      <c r="A108" s="371"/>
      <c r="B108" s="267"/>
      <c r="C108" s="374"/>
      <c r="D108" s="267"/>
      <c r="E108" s="374"/>
      <c r="F108" s="276"/>
      <c r="G108" s="111" t="s">
        <v>118</v>
      </c>
      <c r="H108" s="61">
        <v>0</v>
      </c>
      <c r="I108" s="112">
        <v>0</v>
      </c>
      <c r="J108" s="61">
        <v>1</v>
      </c>
      <c r="K108" s="112">
        <v>0.6</v>
      </c>
      <c r="L108" s="61">
        <v>1</v>
      </c>
      <c r="M108" s="112">
        <v>6.12</v>
      </c>
      <c r="N108" s="61">
        <v>0</v>
      </c>
      <c r="O108" s="112">
        <v>0</v>
      </c>
      <c r="P108" s="61">
        <v>0</v>
      </c>
      <c r="Q108" s="112">
        <v>0</v>
      </c>
      <c r="R108" s="61">
        <f t="shared" si="3"/>
        <v>2</v>
      </c>
      <c r="S108" s="112">
        <f t="shared" si="3"/>
        <v>6.72</v>
      </c>
    </row>
    <row r="109" spans="1:19" x14ac:dyDescent="0.25">
      <c r="A109" s="371"/>
      <c r="B109" s="267"/>
      <c r="C109" s="374"/>
      <c r="D109" s="267"/>
      <c r="E109" s="374"/>
      <c r="F109" s="276"/>
      <c r="G109" s="111" t="s">
        <v>117</v>
      </c>
      <c r="H109" s="61">
        <v>3</v>
      </c>
      <c r="I109" s="112">
        <v>4.57</v>
      </c>
      <c r="J109" s="61">
        <v>2</v>
      </c>
      <c r="K109" s="112">
        <v>1.52</v>
      </c>
      <c r="L109" s="61">
        <v>7</v>
      </c>
      <c r="M109" s="112">
        <v>35.25</v>
      </c>
      <c r="N109" s="61">
        <v>22</v>
      </c>
      <c r="O109" s="112">
        <v>278.26</v>
      </c>
      <c r="P109" s="61">
        <v>0</v>
      </c>
      <c r="Q109" s="112">
        <v>0</v>
      </c>
      <c r="R109" s="61">
        <f t="shared" si="3"/>
        <v>34</v>
      </c>
      <c r="S109" s="112">
        <f t="shared" si="3"/>
        <v>319.60000000000002</v>
      </c>
    </row>
    <row r="110" spans="1:19" x14ac:dyDescent="0.25">
      <c r="A110" s="371"/>
      <c r="B110" s="267"/>
      <c r="C110" s="374"/>
      <c r="D110" s="267"/>
      <c r="E110" s="374"/>
      <c r="F110" s="276"/>
      <c r="G110" s="111" t="s">
        <v>116</v>
      </c>
      <c r="H110" s="61">
        <v>0</v>
      </c>
      <c r="I110" s="112">
        <v>0</v>
      </c>
      <c r="J110" s="61">
        <v>0</v>
      </c>
      <c r="K110" s="112">
        <v>0</v>
      </c>
      <c r="L110" s="61">
        <v>15</v>
      </c>
      <c r="M110" s="112">
        <v>342.97</v>
      </c>
      <c r="N110" s="61">
        <v>0</v>
      </c>
      <c r="O110" s="112">
        <v>0</v>
      </c>
      <c r="P110" s="61">
        <v>0</v>
      </c>
      <c r="Q110" s="112">
        <v>0</v>
      </c>
      <c r="R110" s="61">
        <f t="shared" si="3"/>
        <v>15</v>
      </c>
      <c r="S110" s="112">
        <f t="shared" si="3"/>
        <v>342.97</v>
      </c>
    </row>
    <row r="111" spans="1:19" x14ac:dyDescent="0.25">
      <c r="A111" s="371"/>
      <c r="B111" s="267"/>
      <c r="C111" s="374"/>
      <c r="D111" s="267"/>
      <c r="E111" s="374"/>
      <c r="F111" s="276"/>
      <c r="G111" s="111" t="s">
        <v>115</v>
      </c>
      <c r="H111" s="61">
        <v>0</v>
      </c>
      <c r="I111" s="112">
        <v>0</v>
      </c>
      <c r="J111" s="61">
        <v>0</v>
      </c>
      <c r="K111" s="112">
        <v>0</v>
      </c>
      <c r="L111" s="61">
        <v>1</v>
      </c>
      <c r="M111" s="112">
        <v>5.19</v>
      </c>
      <c r="N111" s="61">
        <v>0</v>
      </c>
      <c r="O111" s="112">
        <v>0</v>
      </c>
      <c r="P111" s="61">
        <v>0</v>
      </c>
      <c r="Q111" s="112">
        <v>0</v>
      </c>
      <c r="R111" s="61">
        <f t="shared" si="3"/>
        <v>1</v>
      </c>
      <c r="S111" s="112">
        <f t="shared" si="3"/>
        <v>5.19</v>
      </c>
    </row>
    <row r="112" spans="1:19" x14ac:dyDescent="0.25">
      <c r="A112" s="371"/>
      <c r="B112" s="267"/>
      <c r="C112" s="374"/>
      <c r="D112" s="267"/>
      <c r="E112" s="374"/>
      <c r="F112" s="276"/>
      <c r="G112" s="111" t="s">
        <v>114</v>
      </c>
      <c r="H112" s="61">
        <v>2</v>
      </c>
      <c r="I112" s="112">
        <v>0.76</v>
      </c>
      <c r="J112" s="61">
        <v>4</v>
      </c>
      <c r="K112" s="112">
        <v>5.53</v>
      </c>
      <c r="L112" s="61">
        <v>7</v>
      </c>
      <c r="M112" s="112">
        <v>17.98</v>
      </c>
      <c r="N112" s="61">
        <v>3</v>
      </c>
      <c r="O112" s="112">
        <v>7.14</v>
      </c>
      <c r="P112" s="61">
        <v>1</v>
      </c>
      <c r="Q112" s="112">
        <v>0.76</v>
      </c>
      <c r="R112" s="61">
        <f t="shared" si="3"/>
        <v>17</v>
      </c>
      <c r="S112" s="112">
        <f t="shared" si="3"/>
        <v>32.17</v>
      </c>
    </row>
    <row r="113" spans="1:19" x14ac:dyDescent="0.25">
      <c r="A113" s="371"/>
      <c r="B113" s="267"/>
      <c r="C113" s="374"/>
      <c r="D113" s="267"/>
      <c r="E113" s="374"/>
      <c r="F113" s="276"/>
      <c r="G113" s="111" t="s">
        <v>113</v>
      </c>
      <c r="H113" s="61">
        <v>8</v>
      </c>
      <c r="I113" s="112">
        <v>29.66</v>
      </c>
      <c r="J113" s="61">
        <v>13</v>
      </c>
      <c r="K113" s="112">
        <v>118.81</v>
      </c>
      <c r="L113" s="61">
        <v>30</v>
      </c>
      <c r="M113" s="112">
        <v>232.61</v>
      </c>
      <c r="N113" s="61">
        <v>8</v>
      </c>
      <c r="O113" s="112">
        <v>138.84</v>
      </c>
      <c r="P113" s="61">
        <v>0</v>
      </c>
      <c r="Q113" s="112">
        <v>0</v>
      </c>
      <c r="R113" s="61">
        <f t="shared" si="3"/>
        <v>59</v>
      </c>
      <c r="S113" s="112">
        <f t="shared" si="3"/>
        <v>519.92000000000007</v>
      </c>
    </row>
    <row r="114" spans="1:19" x14ac:dyDescent="0.25">
      <c r="A114" s="371"/>
      <c r="B114" s="267"/>
      <c r="C114" s="374"/>
      <c r="D114" s="267"/>
      <c r="E114" s="374"/>
      <c r="F114" s="276"/>
      <c r="G114" s="111" t="s">
        <v>562</v>
      </c>
      <c r="H114" s="61">
        <v>0</v>
      </c>
      <c r="I114" s="112">
        <v>0</v>
      </c>
      <c r="J114" s="61">
        <v>3</v>
      </c>
      <c r="K114" s="112">
        <v>28.47</v>
      </c>
      <c r="L114" s="61">
        <v>0</v>
      </c>
      <c r="M114" s="112">
        <v>0</v>
      </c>
      <c r="N114" s="61">
        <v>0</v>
      </c>
      <c r="O114" s="112">
        <v>0</v>
      </c>
      <c r="P114" s="61">
        <v>0</v>
      </c>
      <c r="Q114" s="112">
        <v>0</v>
      </c>
      <c r="R114" s="61">
        <f t="shared" si="3"/>
        <v>3</v>
      </c>
      <c r="S114" s="112">
        <f t="shared" si="3"/>
        <v>28.47</v>
      </c>
    </row>
    <row r="115" spans="1:19" x14ac:dyDescent="0.25">
      <c r="A115" s="371"/>
      <c r="B115" s="267"/>
      <c r="C115" s="374"/>
      <c r="D115" s="267"/>
      <c r="E115" s="374"/>
      <c r="F115" s="276"/>
      <c r="G115" s="111" t="s">
        <v>112</v>
      </c>
      <c r="H115" s="61">
        <v>4</v>
      </c>
      <c r="I115" s="112">
        <v>5.14</v>
      </c>
      <c r="J115" s="61">
        <v>1</v>
      </c>
      <c r="K115" s="112">
        <v>0.83</v>
      </c>
      <c r="L115" s="61">
        <v>7</v>
      </c>
      <c r="M115" s="112">
        <v>17.59</v>
      </c>
      <c r="N115" s="61">
        <v>10</v>
      </c>
      <c r="O115" s="112">
        <v>34.619999999999997</v>
      </c>
      <c r="P115" s="61">
        <v>0</v>
      </c>
      <c r="Q115" s="112">
        <v>0</v>
      </c>
      <c r="R115" s="61">
        <f t="shared" si="3"/>
        <v>22</v>
      </c>
      <c r="S115" s="112">
        <f t="shared" si="3"/>
        <v>58.179999999999993</v>
      </c>
    </row>
    <row r="116" spans="1:19" x14ac:dyDescent="0.25">
      <c r="A116" s="371"/>
      <c r="B116" s="267"/>
      <c r="C116" s="374"/>
      <c r="D116" s="267"/>
      <c r="E116" s="374"/>
      <c r="F116" s="276"/>
      <c r="G116" s="111" t="s">
        <v>111</v>
      </c>
      <c r="H116" s="61">
        <v>5</v>
      </c>
      <c r="I116" s="112">
        <v>6.21</v>
      </c>
      <c r="J116" s="61">
        <v>0</v>
      </c>
      <c r="K116" s="112">
        <v>0</v>
      </c>
      <c r="L116" s="61">
        <v>7</v>
      </c>
      <c r="M116" s="112">
        <v>38.32</v>
      </c>
      <c r="N116" s="61">
        <v>25</v>
      </c>
      <c r="O116" s="112">
        <v>408.8</v>
      </c>
      <c r="P116" s="61">
        <v>0</v>
      </c>
      <c r="Q116" s="112">
        <v>0</v>
      </c>
      <c r="R116" s="61">
        <f t="shared" si="3"/>
        <v>37</v>
      </c>
      <c r="S116" s="112">
        <f t="shared" si="3"/>
        <v>453.33000000000004</v>
      </c>
    </row>
    <row r="117" spans="1:19" x14ac:dyDescent="0.25">
      <c r="A117" s="371"/>
      <c r="B117" s="267"/>
      <c r="C117" s="374"/>
      <c r="D117" s="267"/>
      <c r="E117" s="374"/>
      <c r="F117" s="276"/>
      <c r="G117" s="111" t="s">
        <v>110</v>
      </c>
      <c r="H117" s="61">
        <v>3</v>
      </c>
      <c r="I117" s="112">
        <v>1.48</v>
      </c>
      <c r="J117" s="61">
        <v>1</v>
      </c>
      <c r="K117" s="112">
        <v>0.57999999999999996</v>
      </c>
      <c r="L117" s="61">
        <v>0</v>
      </c>
      <c r="M117" s="112">
        <v>0</v>
      </c>
      <c r="N117" s="61">
        <v>1</v>
      </c>
      <c r="O117" s="112">
        <v>0.11</v>
      </c>
      <c r="P117" s="61">
        <v>1</v>
      </c>
      <c r="Q117" s="112">
        <v>0.71</v>
      </c>
      <c r="R117" s="61">
        <f t="shared" si="3"/>
        <v>6</v>
      </c>
      <c r="S117" s="112">
        <f t="shared" si="3"/>
        <v>2.88</v>
      </c>
    </row>
    <row r="118" spans="1:19" x14ac:dyDescent="0.25">
      <c r="A118" s="371"/>
      <c r="B118" s="267"/>
      <c r="C118" s="374"/>
      <c r="D118" s="267"/>
      <c r="E118" s="374"/>
      <c r="F118" s="276"/>
      <c r="G118" s="111" t="s">
        <v>109</v>
      </c>
      <c r="H118" s="61">
        <v>10</v>
      </c>
      <c r="I118" s="112">
        <v>9.7799999999999994</v>
      </c>
      <c r="J118" s="61">
        <v>3</v>
      </c>
      <c r="K118" s="112">
        <v>20.57</v>
      </c>
      <c r="L118" s="61">
        <v>9</v>
      </c>
      <c r="M118" s="112">
        <v>45.66</v>
      </c>
      <c r="N118" s="61">
        <v>1</v>
      </c>
      <c r="O118" s="112">
        <v>0.05</v>
      </c>
      <c r="P118" s="61">
        <v>0</v>
      </c>
      <c r="Q118" s="112">
        <v>0</v>
      </c>
      <c r="R118" s="61">
        <f t="shared" si="3"/>
        <v>23</v>
      </c>
      <c r="S118" s="112">
        <f t="shared" si="3"/>
        <v>76.059999999999988</v>
      </c>
    </row>
    <row r="119" spans="1:19" x14ac:dyDescent="0.25">
      <c r="A119" s="371"/>
      <c r="B119" s="267"/>
      <c r="C119" s="374"/>
      <c r="D119" s="267"/>
      <c r="E119" s="374"/>
      <c r="F119" s="276"/>
      <c r="G119" s="111" t="s">
        <v>108</v>
      </c>
      <c r="H119" s="61">
        <v>0</v>
      </c>
      <c r="I119" s="112">
        <v>0</v>
      </c>
      <c r="J119" s="61">
        <v>0</v>
      </c>
      <c r="K119" s="112">
        <v>0</v>
      </c>
      <c r="L119" s="61">
        <v>0</v>
      </c>
      <c r="M119" s="112">
        <v>0</v>
      </c>
      <c r="N119" s="61">
        <v>0</v>
      </c>
      <c r="O119" s="112">
        <v>0</v>
      </c>
      <c r="P119" s="61">
        <v>0</v>
      </c>
      <c r="Q119" s="112">
        <v>0</v>
      </c>
      <c r="R119" s="61">
        <f t="shared" si="3"/>
        <v>0</v>
      </c>
      <c r="S119" s="112">
        <f t="shared" si="3"/>
        <v>0</v>
      </c>
    </row>
    <row r="120" spans="1:19" x14ac:dyDescent="0.25">
      <c r="A120" s="371"/>
      <c r="B120" s="267"/>
      <c r="C120" s="374"/>
      <c r="D120" s="267"/>
      <c r="E120" s="374"/>
      <c r="F120" s="276"/>
      <c r="G120" s="111" t="s">
        <v>107</v>
      </c>
      <c r="H120" s="61">
        <v>1</v>
      </c>
      <c r="I120" s="112">
        <v>0.12</v>
      </c>
      <c r="J120" s="61">
        <v>1</v>
      </c>
      <c r="K120" s="112">
        <v>0.49</v>
      </c>
      <c r="L120" s="61">
        <v>1</v>
      </c>
      <c r="M120" s="112">
        <v>0.27</v>
      </c>
      <c r="N120" s="61">
        <v>0</v>
      </c>
      <c r="O120" s="112">
        <v>0</v>
      </c>
      <c r="P120" s="61">
        <v>0</v>
      </c>
      <c r="Q120" s="112">
        <v>0</v>
      </c>
      <c r="R120" s="61">
        <f t="shared" si="3"/>
        <v>3</v>
      </c>
      <c r="S120" s="112">
        <f t="shared" si="3"/>
        <v>0.88</v>
      </c>
    </row>
    <row r="121" spans="1:19" x14ac:dyDescent="0.25">
      <c r="A121" s="371"/>
      <c r="B121" s="267"/>
      <c r="C121" s="374"/>
      <c r="D121" s="267"/>
      <c r="E121" s="374"/>
      <c r="F121" s="276"/>
      <c r="G121" s="111" t="s">
        <v>106</v>
      </c>
      <c r="H121" s="61">
        <v>0</v>
      </c>
      <c r="I121" s="112">
        <v>0</v>
      </c>
      <c r="J121" s="61">
        <v>15</v>
      </c>
      <c r="K121" s="112">
        <v>128.80000000000001</v>
      </c>
      <c r="L121" s="61">
        <v>5</v>
      </c>
      <c r="M121" s="112">
        <v>41.01</v>
      </c>
      <c r="N121" s="61">
        <v>12</v>
      </c>
      <c r="O121" s="112">
        <v>156.04</v>
      </c>
      <c r="P121" s="61">
        <v>0</v>
      </c>
      <c r="Q121" s="112">
        <v>0</v>
      </c>
      <c r="R121" s="61">
        <f t="shared" si="3"/>
        <v>32</v>
      </c>
      <c r="S121" s="112">
        <f t="shared" si="3"/>
        <v>325.85000000000002</v>
      </c>
    </row>
    <row r="122" spans="1:19" x14ac:dyDescent="0.25">
      <c r="A122" s="371"/>
      <c r="B122" s="267"/>
      <c r="C122" s="374"/>
      <c r="D122" s="267"/>
      <c r="E122" s="374"/>
      <c r="F122" s="276"/>
      <c r="G122" s="111" t="s">
        <v>105</v>
      </c>
      <c r="H122" s="61">
        <v>2</v>
      </c>
      <c r="I122" s="112">
        <v>0.78</v>
      </c>
      <c r="J122" s="61">
        <v>4</v>
      </c>
      <c r="K122" s="112">
        <v>1.46</v>
      </c>
      <c r="L122" s="61">
        <v>1</v>
      </c>
      <c r="M122" s="112">
        <v>0.81</v>
      </c>
      <c r="N122" s="61">
        <v>1</v>
      </c>
      <c r="O122" s="112">
        <v>0.04</v>
      </c>
      <c r="P122" s="61">
        <v>1</v>
      </c>
      <c r="Q122" s="112">
        <v>0.68</v>
      </c>
      <c r="R122" s="61">
        <f t="shared" si="3"/>
        <v>9</v>
      </c>
      <c r="S122" s="112">
        <f t="shared" si="3"/>
        <v>3.7700000000000005</v>
      </c>
    </row>
    <row r="123" spans="1:19" x14ac:dyDescent="0.25">
      <c r="A123" s="371"/>
      <c r="B123" s="267"/>
      <c r="C123" s="374"/>
      <c r="D123" s="267"/>
      <c r="E123" s="374"/>
      <c r="F123" s="276"/>
      <c r="G123" s="111" t="s">
        <v>104</v>
      </c>
      <c r="H123" s="61">
        <v>3</v>
      </c>
      <c r="I123" s="112">
        <v>1.59</v>
      </c>
      <c r="J123" s="61">
        <v>11</v>
      </c>
      <c r="K123" s="112">
        <v>27.78</v>
      </c>
      <c r="L123" s="61">
        <v>22</v>
      </c>
      <c r="M123" s="112">
        <v>139.65</v>
      </c>
      <c r="N123" s="61">
        <v>6</v>
      </c>
      <c r="O123" s="112">
        <v>83.79</v>
      </c>
      <c r="P123" s="61">
        <v>0</v>
      </c>
      <c r="Q123" s="112">
        <v>0</v>
      </c>
      <c r="R123" s="61">
        <f t="shared" ref="R123:S155" si="4">+H123+J123+L123+N123+P123</f>
        <v>42</v>
      </c>
      <c r="S123" s="112">
        <f t="shared" si="4"/>
        <v>252.81</v>
      </c>
    </row>
    <row r="124" spans="1:19" x14ac:dyDescent="0.25">
      <c r="A124" s="371"/>
      <c r="B124" s="267"/>
      <c r="C124" s="374"/>
      <c r="D124" s="267"/>
      <c r="E124" s="374"/>
      <c r="F124" s="276"/>
      <c r="G124" s="111" t="s">
        <v>103</v>
      </c>
      <c r="H124" s="61">
        <v>0</v>
      </c>
      <c r="I124" s="112">
        <v>0</v>
      </c>
      <c r="J124" s="61">
        <v>0</v>
      </c>
      <c r="K124" s="112">
        <v>0</v>
      </c>
      <c r="L124" s="61">
        <v>0</v>
      </c>
      <c r="M124" s="112">
        <v>0</v>
      </c>
      <c r="N124" s="61">
        <v>0</v>
      </c>
      <c r="O124" s="112">
        <v>0</v>
      </c>
      <c r="P124" s="61">
        <v>0</v>
      </c>
      <c r="Q124" s="112">
        <v>0</v>
      </c>
      <c r="R124" s="61">
        <f t="shared" si="4"/>
        <v>0</v>
      </c>
      <c r="S124" s="112">
        <f t="shared" si="4"/>
        <v>0</v>
      </c>
    </row>
    <row r="125" spans="1:19" x14ac:dyDescent="0.25">
      <c r="A125" s="371"/>
      <c r="B125" s="267"/>
      <c r="C125" s="374"/>
      <c r="D125" s="267"/>
      <c r="E125" s="374"/>
      <c r="F125" s="276"/>
      <c r="G125" s="111" t="s">
        <v>102</v>
      </c>
      <c r="H125" s="61">
        <v>0</v>
      </c>
      <c r="I125" s="112">
        <v>0</v>
      </c>
      <c r="J125" s="61">
        <v>0</v>
      </c>
      <c r="K125" s="112">
        <v>0</v>
      </c>
      <c r="L125" s="61">
        <v>0</v>
      </c>
      <c r="M125" s="112">
        <v>0</v>
      </c>
      <c r="N125" s="61">
        <v>0</v>
      </c>
      <c r="O125" s="112">
        <v>0</v>
      </c>
      <c r="P125" s="61">
        <v>0</v>
      </c>
      <c r="Q125" s="112">
        <v>0</v>
      </c>
      <c r="R125" s="61">
        <f t="shared" si="4"/>
        <v>0</v>
      </c>
      <c r="S125" s="112">
        <f t="shared" si="4"/>
        <v>0</v>
      </c>
    </row>
    <row r="126" spans="1:19" x14ac:dyDescent="0.25">
      <c r="A126" s="371"/>
      <c r="B126" s="267"/>
      <c r="C126" s="374"/>
      <c r="D126" s="267"/>
      <c r="E126" s="374"/>
      <c r="F126" s="276"/>
      <c r="G126" s="111" t="s">
        <v>500</v>
      </c>
      <c r="H126" s="61">
        <v>0</v>
      </c>
      <c r="I126" s="112">
        <v>0</v>
      </c>
      <c r="J126" s="61">
        <v>0</v>
      </c>
      <c r="K126" s="112">
        <v>0</v>
      </c>
      <c r="L126" s="61">
        <v>0</v>
      </c>
      <c r="M126" s="112">
        <v>0</v>
      </c>
      <c r="N126" s="61">
        <v>0</v>
      </c>
      <c r="O126" s="112">
        <v>0</v>
      </c>
      <c r="P126" s="61">
        <v>0</v>
      </c>
      <c r="Q126" s="112">
        <v>0</v>
      </c>
      <c r="R126" s="61">
        <f t="shared" si="4"/>
        <v>0</v>
      </c>
      <c r="S126" s="112">
        <f t="shared" si="4"/>
        <v>0</v>
      </c>
    </row>
    <row r="127" spans="1:19" x14ac:dyDescent="0.25">
      <c r="A127" s="371"/>
      <c r="B127" s="267"/>
      <c r="C127" s="374"/>
      <c r="D127" s="267"/>
      <c r="E127" s="374"/>
      <c r="F127" s="276"/>
      <c r="G127" s="111" t="s">
        <v>501</v>
      </c>
      <c r="H127" s="61">
        <v>0</v>
      </c>
      <c r="I127" s="112">
        <v>0</v>
      </c>
      <c r="J127" s="61">
        <v>0</v>
      </c>
      <c r="K127" s="112">
        <v>0</v>
      </c>
      <c r="L127" s="61">
        <v>0</v>
      </c>
      <c r="M127" s="112">
        <v>0</v>
      </c>
      <c r="N127" s="61">
        <v>0</v>
      </c>
      <c r="O127" s="112">
        <v>0</v>
      </c>
      <c r="P127" s="61">
        <v>0</v>
      </c>
      <c r="Q127" s="112">
        <v>0</v>
      </c>
      <c r="R127" s="61">
        <f t="shared" si="4"/>
        <v>0</v>
      </c>
      <c r="S127" s="112">
        <f t="shared" si="4"/>
        <v>0</v>
      </c>
    </row>
    <row r="128" spans="1:19" x14ac:dyDescent="0.25">
      <c r="A128" s="371"/>
      <c r="B128" s="267"/>
      <c r="C128" s="374"/>
      <c r="D128" s="267"/>
      <c r="E128" s="374"/>
      <c r="F128" s="276"/>
      <c r="G128" s="111" t="s">
        <v>22</v>
      </c>
      <c r="H128" s="61">
        <v>4</v>
      </c>
      <c r="I128" s="112">
        <v>2.5499999999999998</v>
      </c>
      <c r="J128" s="61">
        <v>6</v>
      </c>
      <c r="K128" s="112">
        <v>12.91</v>
      </c>
      <c r="L128" s="61">
        <v>33</v>
      </c>
      <c r="M128" s="112">
        <v>613.75</v>
      </c>
      <c r="N128" s="61">
        <v>14</v>
      </c>
      <c r="O128" s="112">
        <v>240.16</v>
      </c>
      <c r="P128" s="61">
        <v>1</v>
      </c>
      <c r="Q128" s="112">
        <v>7.02</v>
      </c>
      <c r="R128" s="61">
        <f t="shared" si="4"/>
        <v>58</v>
      </c>
      <c r="S128" s="112">
        <f t="shared" si="4"/>
        <v>876.39</v>
      </c>
    </row>
    <row r="129" spans="1:19" ht="15.75" thickBot="1" x14ac:dyDescent="0.3">
      <c r="A129" s="371"/>
      <c r="B129" s="267"/>
      <c r="C129" s="374"/>
      <c r="D129" s="267"/>
      <c r="E129" s="374"/>
      <c r="F129" s="276"/>
      <c r="G129" s="111" t="s">
        <v>101</v>
      </c>
      <c r="H129" s="61">
        <v>115</v>
      </c>
      <c r="I129" s="112">
        <v>39.369999999999997</v>
      </c>
      <c r="J129" s="61">
        <v>100</v>
      </c>
      <c r="K129" s="112">
        <v>118.36</v>
      </c>
      <c r="L129" s="61">
        <v>38</v>
      </c>
      <c r="M129" s="112">
        <v>210</v>
      </c>
      <c r="N129" s="61">
        <v>44</v>
      </c>
      <c r="O129" s="112">
        <v>74.92</v>
      </c>
      <c r="P129" s="61">
        <v>6</v>
      </c>
      <c r="Q129" s="112">
        <v>8.92</v>
      </c>
      <c r="R129" s="61">
        <f t="shared" si="4"/>
        <v>303</v>
      </c>
      <c r="S129" s="112">
        <f t="shared" si="4"/>
        <v>451.57000000000005</v>
      </c>
    </row>
    <row r="130" spans="1:19" ht="15.75" thickTop="1" x14ac:dyDescent="0.25">
      <c r="A130" s="371"/>
      <c r="B130" s="267"/>
      <c r="C130" s="381"/>
      <c r="D130" s="267"/>
      <c r="E130" s="381"/>
      <c r="F130" s="276"/>
      <c r="G130" s="79" t="s">
        <v>100</v>
      </c>
      <c r="H130" s="113">
        <v>153</v>
      </c>
      <c r="I130" s="114">
        <v>137.4</v>
      </c>
      <c r="J130" s="113">
        <v>171</v>
      </c>
      <c r="K130" s="114">
        <v>769.06</v>
      </c>
      <c r="L130" s="113">
        <v>165</v>
      </c>
      <c r="M130" s="114">
        <v>2715.91</v>
      </c>
      <c r="N130" s="113">
        <v>222</v>
      </c>
      <c r="O130" s="114">
        <v>2724.45</v>
      </c>
      <c r="P130" s="113">
        <v>6</v>
      </c>
      <c r="Q130" s="114">
        <v>18.09</v>
      </c>
      <c r="R130" s="113">
        <f t="shared" si="4"/>
        <v>717</v>
      </c>
      <c r="S130" s="114">
        <f>SUM(S100:S129)</f>
        <v>6364.9100000000026</v>
      </c>
    </row>
    <row r="131" spans="1:19" ht="15" customHeight="1" x14ac:dyDescent="0.25">
      <c r="A131" s="371" t="s">
        <v>99</v>
      </c>
      <c r="B131" s="267"/>
      <c r="C131" s="379" t="s">
        <v>98</v>
      </c>
      <c r="D131" s="267"/>
      <c r="E131" s="379" t="s">
        <v>97</v>
      </c>
      <c r="F131" s="276"/>
      <c r="G131" s="111" t="s">
        <v>502</v>
      </c>
      <c r="H131" s="61">
        <v>0</v>
      </c>
      <c r="I131" s="112">
        <v>0</v>
      </c>
      <c r="J131" s="61">
        <v>0</v>
      </c>
      <c r="K131" s="112">
        <v>0</v>
      </c>
      <c r="L131" s="61">
        <v>0</v>
      </c>
      <c r="M131" s="112">
        <v>0</v>
      </c>
      <c r="N131" s="61">
        <v>0</v>
      </c>
      <c r="O131" s="112">
        <v>0</v>
      </c>
      <c r="P131" s="61">
        <v>0</v>
      </c>
      <c r="Q131" s="112">
        <v>0</v>
      </c>
      <c r="R131" s="61">
        <f t="shared" si="4"/>
        <v>0</v>
      </c>
      <c r="S131" s="112">
        <f t="shared" si="4"/>
        <v>0</v>
      </c>
    </row>
    <row r="132" spans="1:19" ht="15" customHeight="1" x14ac:dyDescent="0.25">
      <c r="A132" s="371"/>
      <c r="B132" s="267"/>
      <c r="C132" s="374"/>
      <c r="D132" s="267"/>
      <c r="E132" s="374"/>
      <c r="F132" s="276"/>
      <c r="G132" s="111" t="s">
        <v>506</v>
      </c>
      <c r="H132" s="61">
        <v>0</v>
      </c>
      <c r="I132" s="112">
        <v>0</v>
      </c>
      <c r="J132" s="61">
        <v>2</v>
      </c>
      <c r="K132" s="112">
        <v>87.4</v>
      </c>
      <c r="L132" s="61">
        <v>2</v>
      </c>
      <c r="M132" s="112">
        <v>36.49</v>
      </c>
      <c r="N132" s="61">
        <v>2</v>
      </c>
      <c r="O132" s="112">
        <v>34.119999999999997</v>
      </c>
      <c r="P132" s="61">
        <v>0</v>
      </c>
      <c r="Q132" s="112">
        <v>0</v>
      </c>
      <c r="R132" s="61">
        <f t="shared" si="4"/>
        <v>6</v>
      </c>
      <c r="S132" s="112">
        <f t="shared" si="4"/>
        <v>158.01000000000002</v>
      </c>
    </row>
    <row r="133" spans="1:19" ht="15" customHeight="1" x14ac:dyDescent="0.25">
      <c r="A133" s="371"/>
      <c r="B133" s="267"/>
      <c r="C133" s="374"/>
      <c r="D133" s="267"/>
      <c r="E133" s="374"/>
      <c r="F133" s="276"/>
      <c r="G133" s="111" t="s">
        <v>96</v>
      </c>
      <c r="H133" s="61">
        <v>0</v>
      </c>
      <c r="I133" s="112">
        <v>0</v>
      </c>
      <c r="J133" s="61">
        <v>8</v>
      </c>
      <c r="K133" s="112">
        <v>53.51</v>
      </c>
      <c r="L133" s="61">
        <v>12</v>
      </c>
      <c r="M133" s="112">
        <v>126.93</v>
      </c>
      <c r="N133" s="61">
        <v>94</v>
      </c>
      <c r="O133" s="112">
        <v>1418.07</v>
      </c>
      <c r="P133" s="61">
        <v>0</v>
      </c>
      <c r="Q133" s="112">
        <v>0</v>
      </c>
      <c r="R133" s="61">
        <f t="shared" si="4"/>
        <v>114</v>
      </c>
      <c r="S133" s="112">
        <f t="shared" si="4"/>
        <v>1598.51</v>
      </c>
    </row>
    <row r="134" spans="1:19" ht="15" customHeight="1" x14ac:dyDescent="0.25">
      <c r="A134" s="371"/>
      <c r="B134" s="267"/>
      <c r="C134" s="374"/>
      <c r="D134" s="267"/>
      <c r="E134" s="374"/>
      <c r="F134" s="276"/>
      <c r="G134" s="111" t="s">
        <v>131</v>
      </c>
      <c r="H134" s="61">
        <v>2</v>
      </c>
      <c r="I134" s="112">
        <v>18.420000000000002</v>
      </c>
      <c r="J134" s="61">
        <v>3</v>
      </c>
      <c r="K134" s="112">
        <v>68.12</v>
      </c>
      <c r="L134" s="61">
        <v>3</v>
      </c>
      <c r="M134" s="112">
        <v>19.84</v>
      </c>
      <c r="N134" s="61">
        <v>11</v>
      </c>
      <c r="O134" s="112">
        <v>143.66999999999999</v>
      </c>
      <c r="P134" s="61">
        <v>0</v>
      </c>
      <c r="Q134" s="112">
        <v>0</v>
      </c>
      <c r="R134" s="61">
        <f t="shared" si="4"/>
        <v>19</v>
      </c>
      <c r="S134" s="112">
        <f t="shared" si="4"/>
        <v>250.05</v>
      </c>
    </row>
    <row r="135" spans="1:19" x14ac:dyDescent="0.25">
      <c r="A135" s="371"/>
      <c r="B135" s="267"/>
      <c r="C135" s="374"/>
      <c r="D135" s="267"/>
      <c r="E135" s="374"/>
      <c r="F135" s="276"/>
      <c r="G135" s="111" t="s">
        <v>95</v>
      </c>
      <c r="H135" s="61">
        <v>0</v>
      </c>
      <c r="I135" s="112">
        <v>0</v>
      </c>
      <c r="J135" s="61">
        <v>4</v>
      </c>
      <c r="K135" s="112">
        <v>4.63</v>
      </c>
      <c r="L135" s="61">
        <v>6</v>
      </c>
      <c r="M135" s="112">
        <v>25.79</v>
      </c>
      <c r="N135" s="61">
        <v>35</v>
      </c>
      <c r="O135" s="112">
        <v>586.47</v>
      </c>
      <c r="P135" s="61">
        <v>1</v>
      </c>
      <c r="Q135" s="112">
        <v>0.06</v>
      </c>
      <c r="R135" s="61">
        <f t="shared" si="4"/>
        <v>46</v>
      </c>
      <c r="S135" s="112">
        <f t="shared" si="4"/>
        <v>616.94999999999993</v>
      </c>
    </row>
    <row r="136" spans="1:19" x14ac:dyDescent="0.25">
      <c r="A136" s="371"/>
      <c r="B136" s="267"/>
      <c r="C136" s="374"/>
      <c r="D136" s="267"/>
      <c r="E136" s="374"/>
      <c r="F136" s="276"/>
      <c r="G136" s="111" t="s">
        <v>94</v>
      </c>
      <c r="H136" s="61">
        <v>5</v>
      </c>
      <c r="I136" s="112">
        <v>5.56</v>
      </c>
      <c r="J136" s="61">
        <v>72</v>
      </c>
      <c r="K136" s="112">
        <v>590.64</v>
      </c>
      <c r="L136" s="61">
        <v>4</v>
      </c>
      <c r="M136" s="112">
        <v>64.44</v>
      </c>
      <c r="N136" s="61">
        <v>70</v>
      </c>
      <c r="O136" s="112">
        <v>678.32</v>
      </c>
      <c r="P136" s="61">
        <v>0</v>
      </c>
      <c r="Q136" s="112">
        <v>0</v>
      </c>
      <c r="R136" s="61">
        <f t="shared" si="4"/>
        <v>151</v>
      </c>
      <c r="S136" s="112">
        <f t="shared" si="4"/>
        <v>1338.96</v>
      </c>
    </row>
    <row r="137" spans="1:19" x14ac:dyDescent="0.25">
      <c r="A137" s="371"/>
      <c r="B137" s="267"/>
      <c r="C137" s="374"/>
      <c r="D137" s="267"/>
      <c r="E137" s="374"/>
      <c r="F137" s="276"/>
      <c r="G137" s="111" t="s">
        <v>93</v>
      </c>
      <c r="H137" s="61">
        <v>1</v>
      </c>
      <c r="I137" s="112">
        <v>0.15</v>
      </c>
      <c r="J137" s="61">
        <v>0</v>
      </c>
      <c r="K137" s="112">
        <v>0</v>
      </c>
      <c r="L137" s="61">
        <v>8</v>
      </c>
      <c r="M137" s="112">
        <v>90.13</v>
      </c>
      <c r="N137" s="61">
        <v>76</v>
      </c>
      <c r="O137" s="112">
        <v>1124.26</v>
      </c>
      <c r="P137" s="61">
        <v>0</v>
      </c>
      <c r="Q137" s="112">
        <v>0</v>
      </c>
      <c r="R137" s="61">
        <f t="shared" si="4"/>
        <v>85</v>
      </c>
      <c r="S137" s="112">
        <f t="shared" si="4"/>
        <v>1214.54</v>
      </c>
    </row>
    <row r="138" spans="1:19" x14ac:dyDescent="0.25">
      <c r="A138" s="371"/>
      <c r="B138" s="267"/>
      <c r="C138" s="374"/>
      <c r="D138" s="267"/>
      <c r="E138" s="374"/>
      <c r="F138" s="276"/>
      <c r="G138" s="111" t="s">
        <v>130</v>
      </c>
      <c r="H138" s="61">
        <v>9</v>
      </c>
      <c r="I138" s="112">
        <v>22.98</v>
      </c>
      <c r="J138" s="61">
        <v>6</v>
      </c>
      <c r="K138" s="112">
        <v>27.54</v>
      </c>
      <c r="L138" s="61">
        <v>16</v>
      </c>
      <c r="M138" s="112">
        <v>194.91</v>
      </c>
      <c r="N138" s="61">
        <v>22</v>
      </c>
      <c r="O138" s="112">
        <v>239.88</v>
      </c>
      <c r="P138" s="61">
        <v>0</v>
      </c>
      <c r="Q138" s="112">
        <v>0</v>
      </c>
      <c r="R138" s="61">
        <f t="shared" si="4"/>
        <v>53</v>
      </c>
      <c r="S138" s="112">
        <f t="shared" si="4"/>
        <v>485.31</v>
      </c>
    </row>
    <row r="139" spans="1:19" x14ac:dyDescent="0.25">
      <c r="A139" s="371"/>
      <c r="B139" s="267"/>
      <c r="C139" s="374"/>
      <c r="D139" s="267"/>
      <c r="E139" s="374"/>
      <c r="F139" s="276"/>
      <c r="G139" s="111" t="s">
        <v>92</v>
      </c>
      <c r="H139" s="61">
        <v>1</v>
      </c>
      <c r="I139" s="112">
        <v>0.14000000000000001</v>
      </c>
      <c r="J139" s="61">
        <v>4</v>
      </c>
      <c r="K139" s="112">
        <v>9.48</v>
      </c>
      <c r="L139" s="61">
        <v>5</v>
      </c>
      <c r="M139" s="112">
        <v>27.8</v>
      </c>
      <c r="N139" s="61">
        <v>54</v>
      </c>
      <c r="O139" s="112">
        <v>809.54</v>
      </c>
      <c r="P139" s="61">
        <v>0</v>
      </c>
      <c r="Q139" s="112">
        <v>0</v>
      </c>
      <c r="R139" s="61">
        <f t="shared" si="4"/>
        <v>64</v>
      </c>
      <c r="S139" s="112">
        <f t="shared" si="4"/>
        <v>846.95999999999992</v>
      </c>
    </row>
    <row r="140" spans="1:19" x14ac:dyDescent="0.25">
      <c r="A140" s="371"/>
      <c r="B140" s="267"/>
      <c r="C140" s="374"/>
      <c r="D140" s="267"/>
      <c r="E140" s="374"/>
      <c r="F140" s="276"/>
      <c r="G140" s="111" t="s">
        <v>91</v>
      </c>
      <c r="H140" s="61">
        <v>5</v>
      </c>
      <c r="I140" s="112">
        <v>7.13</v>
      </c>
      <c r="J140" s="61">
        <v>2</v>
      </c>
      <c r="K140" s="112">
        <v>1.93</v>
      </c>
      <c r="L140" s="61">
        <v>3</v>
      </c>
      <c r="M140" s="112">
        <v>16.34</v>
      </c>
      <c r="N140" s="61">
        <v>2</v>
      </c>
      <c r="O140" s="112">
        <v>7.21</v>
      </c>
      <c r="P140" s="61">
        <v>0</v>
      </c>
      <c r="Q140" s="112">
        <v>0</v>
      </c>
      <c r="R140" s="61">
        <f t="shared" si="4"/>
        <v>12</v>
      </c>
      <c r="S140" s="112">
        <f t="shared" si="4"/>
        <v>32.61</v>
      </c>
    </row>
    <row r="141" spans="1:19" x14ac:dyDescent="0.25">
      <c r="A141" s="371"/>
      <c r="B141" s="267"/>
      <c r="C141" s="374"/>
      <c r="D141" s="267"/>
      <c r="E141" s="374"/>
      <c r="F141" s="276"/>
      <c r="G141" s="111" t="s">
        <v>128</v>
      </c>
      <c r="H141" s="61">
        <v>0</v>
      </c>
      <c r="I141" s="112">
        <v>0</v>
      </c>
      <c r="J141" s="61">
        <v>3</v>
      </c>
      <c r="K141" s="112">
        <v>53.86</v>
      </c>
      <c r="L141" s="61">
        <v>0</v>
      </c>
      <c r="M141" s="112">
        <v>0</v>
      </c>
      <c r="N141" s="61">
        <v>21</v>
      </c>
      <c r="O141" s="112">
        <v>697.8</v>
      </c>
      <c r="P141" s="61">
        <v>0</v>
      </c>
      <c r="Q141" s="112">
        <v>0</v>
      </c>
      <c r="R141" s="61">
        <f t="shared" si="4"/>
        <v>24</v>
      </c>
      <c r="S141" s="112">
        <f t="shared" si="4"/>
        <v>751.66</v>
      </c>
    </row>
    <row r="142" spans="1:19" ht="15.75" thickBot="1" x14ac:dyDescent="0.3">
      <c r="A142" s="371"/>
      <c r="B142" s="267"/>
      <c r="C142" s="374"/>
      <c r="D142" s="267"/>
      <c r="E142" s="374"/>
      <c r="F142" s="276"/>
      <c r="G142" s="111" t="s">
        <v>90</v>
      </c>
      <c r="H142" s="61">
        <v>3</v>
      </c>
      <c r="I142" s="112">
        <v>3.19</v>
      </c>
      <c r="J142" s="61">
        <v>2</v>
      </c>
      <c r="K142" s="112">
        <v>3.09</v>
      </c>
      <c r="L142" s="61">
        <v>0</v>
      </c>
      <c r="M142" s="112">
        <v>0</v>
      </c>
      <c r="N142" s="61">
        <v>1</v>
      </c>
      <c r="O142" s="112">
        <v>4.51</v>
      </c>
      <c r="P142" s="61">
        <v>0</v>
      </c>
      <c r="Q142" s="112">
        <v>0</v>
      </c>
      <c r="R142" s="61">
        <f t="shared" si="4"/>
        <v>6</v>
      </c>
      <c r="S142" s="112">
        <f t="shared" si="4"/>
        <v>10.79</v>
      </c>
    </row>
    <row r="143" spans="1:19" ht="15.75" thickTop="1" x14ac:dyDescent="0.25">
      <c r="A143" s="371"/>
      <c r="B143" s="267"/>
      <c r="C143" s="374"/>
      <c r="D143" s="267"/>
      <c r="E143" s="381"/>
      <c r="F143" s="276"/>
      <c r="G143" s="79" t="s">
        <v>89</v>
      </c>
      <c r="H143" s="113">
        <v>24</v>
      </c>
      <c r="I143" s="114">
        <v>57.57</v>
      </c>
      <c r="J143" s="113">
        <v>99</v>
      </c>
      <c r="K143" s="114">
        <v>900.2</v>
      </c>
      <c r="L143" s="113">
        <v>53</v>
      </c>
      <c r="M143" s="114">
        <v>602.66999999999996</v>
      </c>
      <c r="N143" s="113">
        <v>337</v>
      </c>
      <c r="O143" s="114">
        <v>5743.85</v>
      </c>
      <c r="P143" s="113">
        <v>1</v>
      </c>
      <c r="Q143" s="114">
        <v>0.06</v>
      </c>
      <c r="R143" s="113">
        <f t="shared" si="4"/>
        <v>514</v>
      </c>
      <c r="S143" s="114">
        <f>SUM(S131:S142)</f>
        <v>7304.35</v>
      </c>
    </row>
    <row r="144" spans="1:19" ht="15" customHeight="1" x14ac:dyDescent="0.25">
      <c r="A144" s="371"/>
      <c r="B144" s="267"/>
      <c r="C144" s="374"/>
      <c r="D144" s="267"/>
      <c r="E144" s="379" t="s">
        <v>88</v>
      </c>
      <c r="F144" s="276"/>
      <c r="G144" s="111" t="s">
        <v>87</v>
      </c>
      <c r="H144" s="61">
        <v>0</v>
      </c>
      <c r="I144" s="112">
        <v>0</v>
      </c>
      <c r="J144" s="61">
        <v>0</v>
      </c>
      <c r="K144" s="112">
        <v>0</v>
      </c>
      <c r="L144" s="61">
        <v>7</v>
      </c>
      <c r="M144" s="112">
        <v>231.04</v>
      </c>
      <c r="N144" s="61">
        <v>0</v>
      </c>
      <c r="O144" s="112">
        <v>0</v>
      </c>
      <c r="P144" s="61">
        <v>0</v>
      </c>
      <c r="Q144" s="112">
        <v>0</v>
      </c>
      <c r="R144" s="61">
        <f t="shared" si="4"/>
        <v>7</v>
      </c>
      <c r="S144" s="112">
        <f t="shared" si="4"/>
        <v>231.04</v>
      </c>
    </row>
    <row r="145" spans="1:19" x14ac:dyDescent="0.25">
      <c r="A145" s="371"/>
      <c r="B145" s="267"/>
      <c r="C145" s="374"/>
      <c r="D145" s="267"/>
      <c r="E145" s="374"/>
      <c r="F145" s="276"/>
      <c r="G145" s="111" t="s">
        <v>86</v>
      </c>
      <c r="H145" s="61">
        <v>0</v>
      </c>
      <c r="I145" s="112">
        <v>0</v>
      </c>
      <c r="J145" s="61">
        <v>0</v>
      </c>
      <c r="K145" s="112">
        <v>0</v>
      </c>
      <c r="L145" s="61">
        <v>7</v>
      </c>
      <c r="M145" s="112">
        <v>108.03</v>
      </c>
      <c r="N145" s="61">
        <v>43</v>
      </c>
      <c r="O145" s="112">
        <v>937.06</v>
      </c>
      <c r="P145" s="61">
        <v>0</v>
      </c>
      <c r="Q145" s="112">
        <v>0</v>
      </c>
      <c r="R145" s="61">
        <f t="shared" si="4"/>
        <v>50</v>
      </c>
      <c r="S145" s="112">
        <f t="shared" si="4"/>
        <v>1045.0899999999999</v>
      </c>
    </row>
    <row r="146" spans="1:19" x14ac:dyDescent="0.25">
      <c r="A146" s="371"/>
      <c r="B146" s="267"/>
      <c r="C146" s="374"/>
      <c r="D146" s="267"/>
      <c r="E146" s="374"/>
      <c r="F146" s="276"/>
      <c r="G146" s="111" t="s">
        <v>85</v>
      </c>
      <c r="H146" s="61">
        <v>0</v>
      </c>
      <c r="I146" s="112">
        <v>0</v>
      </c>
      <c r="J146" s="61">
        <v>1</v>
      </c>
      <c r="K146" s="112">
        <v>1.52</v>
      </c>
      <c r="L146" s="61">
        <v>37</v>
      </c>
      <c r="M146" s="112">
        <v>640.47</v>
      </c>
      <c r="N146" s="61">
        <v>79</v>
      </c>
      <c r="O146" s="112">
        <v>2506.3000000000002</v>
      </c>
      <c r="P146" s="61">
        <v>0</v>
      </c>
      <c r="Q146" s="112">
        <v>0</v>
      </c>
      <c r="R146" s="61">
        <f t="shared" si="4"/>
        <v>117</v>
      </c>
      <c r="S146" s="112">
        <f t="shared" si="4"/>
        <v>3148.29</v>
      </c>
    </row>
    <row r="147" spans="1:19" x14ac:dyDescent="0.25">
      <c r="A147" s="371"/>
      <c r="B147" s="267"/>
      <c r="C147" s="374"/>
      <c r="D147" s="267"/>
      <c r="E147" s="374"/>
      <c r="F147" s="276"/>
      <c r="G147" s="111" t="s">
        <v>84</v>
      </c>
      <c r="H147" s="61">
        <v>0</v>
      </c>
      <c r="I147" s="112">
        <v>0</v>
      </c>
      <c r="J147" s="61">
        <v>0</v>
      </c>
      <c r="K147" s="112">
        <v>0</v>
      </c>
      <c r="L147" s="61">
        <v>0</v>
      </c>
      <c r="M147" s="112">
        <v>0</v>
      </c>
      <c r="N147" s="61">
        <v>0</v>
      </c>
      <c r="O147" s="112">
        <v>0</v>
      </c>
      <c r="P147" s="61">
        <v>0</v>
      </c>
      <c r="Q147" s="112">
        <v>0</v>
      </c>
      <c r="R147" s="61">
        <f t="shared" si="4"/>
        <v>0</v>
      </c>
      <c r="S147" s="112">
        <f t="shared" si="4"/>
        <v>0</v>
      </c>
    </row>
    <row r="148" spans="1:19" x14ac:dyDescent="0.25">
      <c r="A148" s="371"/>
      <c r="B148" s="267"/>
      <c r="C148" s="374"/>
      <c r="D148" s="267"/>
      <c r="E148" s="374"/>
      <c r="F148" s="276"/>
      <c r="G148" s="111" t="s">
        <v>83</v>
      </c>
      <c r="H148" s="61">
        <v>0</v>
      </c>
      <c r="I148" s="112">
        <v>0</v>
      </c>
      <c r="J148" s="61">
        <v>0</v>
      </c>
      <c r="K148" s="112">
        <v>0</v>
      </c>
      <c r="L148" s="61">
        <v>0</v>
      </c>
      <c r="M148" s="112">
        <v>0</v>
      </c>
      <c r="N148" s="61">
        <v>2</v>
      </c>
      <c r="O148" s="112">
        <v>41.32</v>
      </c>
      <c r="P148" s="61">
        <v>0</v>
      </c>
      <c r="Q148" s="112">
        <v>0</v>
      </c>
      <c r="R148" s="61">
        <f t="shared" si="4"/>
        <v>2</v>
      </c>
      <c r="S148" s="112">
        <f t="shared" si="4"/>
        <v>41.32</v>
      </c>
    </row>
    <row r="149" spans="1:19" ht="15.75" thickBot="1" x14ac:dyDescent="0.3">
      <c r="A149" s="371"/>
      <c r="B149" s="267"/>
      <c r="C149" s="374"/>
      <c r="D149" s="267"/>
      <c r="E149" s="374"/>
      <c r="F149" s="276"/>
      <c r="G149" s="111" t="s">
        <v>82</v>
      </c>
      <c r="H149" s="61">
        <v>0</v>
      </c>
      <c r="I149" s="112">
        <v>0</v>
      </c>
      <c r="J149" s="61">
        <v>0</v>
      </c>
      <c r="K149" s="112">
        <v>0</v>
      </c>
      <c r="L149" s="61">
        <v>0</v>
      </c>
      <c r="M149" s="112">
        <v>0</v>
      </c>
      <c r="N149" s="61">
        <v>3</v>
      </c>
      <c r="O149" s="112">
        <v>25.01</v>
      </c>
      <c r="P149" s="61">
        <v>0</v>
      </c>
      <c r="Q149" s="112">
        <v>0</v>
      </c>
      <c r="R149" s="61">
        <f t="shared" si="4"/>
        <v>3</v>
      </c>
      <c r="S149" s="112">
        <f t="shared" si="4"/>
        <v>25.01</v>
      </c>
    </row>
    <row r="150" spans="1:19" ht="15.75" thickTop="1" x14ac:dyDescent="0.25">
      <c r="A150" s="371"/>
      <c r="B150" s="267"/>
      <c r="C150" s="374"/>
      <c r="D150" s="267"/>
      <c r="E150" s="381"/>
      <c r="F150" s="276"/>
      <c r="G150" s="79" t="s">
        <v>81</v>
      </c>
      <c r="H150" s="113">
        <v>0</v>
      </c>
      <c r="I150" s="114">
        <v>0</v>
      </c>
      <c r="J150" s="113">
        <v>1</v>
      </c>
      <c r="K150" s="114">
        <v>1.52</v>
      </c>
      <c r="L150" s="113">
        <v>49</v>
      </c>
      <c r="M150" s="114">
        <v>979.54</v>
      </c>
      <c r="N150" s="113">
        <v>114</v>
      </c>
      <c r="O150" s="114">
        <v>3509.69</v>
      </c>
      <c r="P150" s="113">
        <v>0</v>
      </c>
      <c r="Q150" s="114">
        <v>0</v>
      </c>
      <c r="R150" s="113">
        <f t="shared" si="4"/>
        <v>164</v>
      </c>
      <c r="S150" s="114">
        <f>SUM(S144:S149)</f>
        <v>4490.75</v>
      </c>
    </row>
    <row r="151" spans="1:19" ht="15.75" thickBot="1" x14ac:dyDescent="0.3">
      <c r="A151" s="371"/>
      <c r="B151" s="267"/>
      <c r="C151" s="374"/>
      <c r="D151" s="267"/>
      <c r="E151" s="379" t="s">
        <v>80</v>
      </c>
      <c r="F151" s="276"/>
      <c r="G151" s="111" t="s">
        <v>79</v>
      </c>
      <c r="H151" s="61">
        <v>230</v>
      </c>
      <c r="I151" s="112">
        <v>423.75</v>
      </c>
      <c r="J151" s="61">
        <v>247</v>
      </c>
      <c r="K151" s="112">
        <v>774.24</v>
      </c>
      <c r="L151" s="61">
        <v>286</v>
      </c>
      <c r="M151" s="112">
        <v>875.85</v>
      </c>
      <c r="N151" s="61">
        <v>385</v>
      </c>
      <c r="O151" s="112">
        <v>4273.6499999999996</v>
      </c>
      <c r="P151" s="61">
        <v>16</v>
      </c>
      <c r="Q151" s="112">
        <v>18.36</v>
      </c>
      <c r="R151" s="61">
        <f t="shared" si="4"/>
        <v>1164</v>
      </c>
      <c r="S151" s="112">
        <f>+I151+K151+M151+O151+Q151</f>
        <v>6365.8499999999995</v>
      </c>
    </row>
    <row r="152" spans="1:19" ht="15.75" thickTop="1" x14ac:dyDescent="0.25">
      <c r="A152" s="371"/>
      <c r="B152" s="267"/>
      <c r="C152" s="374"/>
      <c r="D152" s="267"/>
      <c r="E152" s="374"/>
      <c r="F152" s="276"/>
      <c r="G152" s="79" t="s">
        <v>529</v>
      </c>
      <c r="H152" s="113">
        <v>230</v>
      </c>
      <c r="I152" s="114">
        <v>423.75</v>
      </c>
      <c r="J152" s="113">
        <v>247</v>
      </c>
      <c r="K152" s="114">
        <v>774.24</v>
      </c>
      <c r="L152" s="113">
        <v>286</v>
      </c>
      <c r="M152" s="114">
        <v>875.85</v>
      </c>
      <c r="N152" s="113">
        <v>385</v>
      </c>
      <c r="O152" s="114">
        <v>4273.6499999999996</v>
      </c>
      <c r="P152" s="113">
        <v>16</v>
      </c>
      <c r="Q152" s="114">
        <v>18.36</v>
      </c>
      <c r="R152" s="113">
        <f t="shared" si="4"/>
        <v>1164</v>
      </c>
      <c r="S152" s="114">
        <f>SUM(S151)</f>
        <v>6365.8499999999995</v>
      </c>
    </row>
    <row r="153" spans="1:19" x14ac:dyDescent="0.25">
      <c r="A153" s="371"/>
      <c r="B153" s="267"/>
      <c r="C153" s="374"/>
      <c r="D153" s="267"/>
      <c r="E153" s="379" t="s">
        <v>77</v>
      </c>
      <c r="F153" s="276"/>
      <c r="G153" s="111" t="s">
        <v>76</v>
      </c>
      <c r="H153" s="61">
        <v>0</v>
      </c>
      <c r="I153" s="112">
        <v>0</v>
      </c>
      <c r="J153" s="61">
        <v>0</v>
      </c>
      <c r="K153" s="112">
        <v>0</v>
      </c>
      <c r="L153" s="61">
        <v>0</v>
      </c>
      <c r="M153" s="112">
        <v>0</v>
      </c>
      <c r="N153" s="61">
        <v>0</v>
      </c>
      <c r="O153" s="112">
        <v>0</v>
      </c>
      <c r="P153" s="61">
        <v>0</v>
      </c>
      <c r="Q153" s="112">
        <v>0</v>
      </c>
      <c r="R153" s="61">
        <f t="shared" si="4"/>
        <v>0</v>
      </c>
      <c r="S153" s="112">
        <f>+I153+K153+M153+O153+Q153</f>
        <v>0</v>
      </c>
    </row>
    <row r="154" spans="1:19" x14ac:dyDescent="0.25">
      <c r="A154" s="371"/>
      <c r="B154" s="267"/>
      <c r="C154" s="374"/>
      <c r="D154" s="267"/>
      <c r="E154" s="374"/>
      <c r="F154" s="276"/>
      <c r="G154" s="111" t="s">
        <v>504</v>
      </c>
      <c r="H154" s="61">
        <v>0</v>
      </c>
      <c r="I154" s="112">
        <v>0</v>
      </c>
      <c r="J154" s="61">
        <v>0</v>
      </c>
      <c r="K154" s="112">
        <v>0</v>
      </c>
      <c r="L154" s="61">
        <v>0</v>
      </c>
      <c r="M154" s="112">
        <v>0</v>
      </c>
      <c r="N154" s="61">
        <v>0</v>
      </c>
      <c r="O154" s="112">
        <v>0</v>
      </c>
      <c r="P154" s="61">
        <v>0</v>
      </c>
      <c r="Q154" s="112">
        <v>0</v>
      </c>
      <c r="R154" s="61">
        <f t="shared" si="4"/>
        <v>0</v>
      </c>
      <c r="S154" s="112">
        <f>+I154+K154+M154+O154+Q154</f>
        <v>0</v>
      </c>
    </row>
    <row r="155" spans="1:19" x14ac:dyDescent="0.25">
      <c r="A155" s="371"/>
      <c r="B155" s="267"/>
      <c r="C155" s="374"/>
      <c r="D155" s="267"/>
      <c r="E155" s="374"/>
      <c r="F155" s="276"/>
      <c r="G155" s="111" t="s">
        <v>75</v>
      </c>
      <c r="H155" s="61">
        <v>0</v>
      </c>
      <c r="I155" s="112">
        <v>0</v>
      </c>
      <c r="J155" s="61">
        <v>0</v>
      </c>
      <c r="K155" s="112">
        <v>0</v>
      </c>
      <c r="L155" s="61">
        <v>0</v>
      </c>
      <c r="M155" s="112">
        <v>0</v>
      </c>
      <c r="N155" s="61">
        <v>0</v>
      </c>
      <c r="O155" s="112">
        <v>0</v>
      </c>
      <c r="P155" s="61">
        <v>0</v>
      </c>
      <c r="Q155" s="112">
        <v>0</v>
      </c>
      <c r="R155" s="61">
        <f t="shared" si="4"/>
        <v>0</v>
      </c>
      <c r="S155" s="112">
        <f>+I155+K155+M155+O155+Q155</f>
        <v>0</v>
      </c>
    </row>
    <row r="156" spans="1:19" x14ac:dyDescent="0.25">
      <c r="A156" s="371"/>
      <c r="B156" s="267"/>
      <c r="C156" s="374"/>
      <c r="D156" s="267"/>
      <c r="E156" s="374"/>
      <c r="F156" s="276"/>
      <c r="G156" s="111" t="s">
        <v>74</v>
      </c>
      <c r="H156" s="61">
        <v>1</v>
      </c>
      <c r="I156" s="112">
        <v>0.33</v>
      </c>
      <c r="J156" s="61">
        <v>1</v>
      </c>
      <c r="K156" s="112">
        <v>0.23</v>
      </c>
      <c r="L156" s="61">
        <v>5</v>
      </c>
      <c r="M156" s="112">
        <v>15.81</v>
      </c>
      <c r="N156" s="61">
        <v>2</v>
      </c>
      <c r="O156" s="112">
        <v>3.7</v>
      </c>
      <c r="P156" s="61">
        <v>1</v>
      </c>
      <c r="Q156" s="112">
        <v>8.5299999999999994</v>
      </c>
      <c r="R156" s="61">
        <f t="shared" ref="R156:S187" si="5">+H156+J156+L156+N156+P156</f>
        <v>10</v>
      </c>
      <c r="S156" s="112">
        <f>+I156+K156+M156+O156+Q156</f>
        <v>28.6</v>
      </c>
    </row>
    <row r="157" spans="1:19" ht="15.75" thickBot="1" x14ac:dyDescent="0.3">
      <c r="A157" s="371"/>
      <c r="B157" s="267"/>
      <c r="C157" s="374"/>
      <c r="D157" s="267"/>
      <c r="E157" s="374"/>
      <c r="F157" s="276"/>
      <c r="G157" s="111" t="s">
        <v>73</v>
      </c>
      <c r="H157" s="61">
        <v>0</v>
      </c>
      <c r="I157" s="112">
        <v>0</v>
      </c>
      <c r="J157" s="61">
        <v>0</v>
      </c>
      <c r="K157" s="112">
        <v>0</v>
      </c>
      <c r="L157" s="61">
        <v>0</v>
      </c>
      <c r="M157" s="112">
        <v>0</v>
      </c>
      <c r="N157" s="61">
        <v>0</v>
      </c>
      <c r="O157" s="112">
        <v>0</v>
      </c>
      <c r="P157" s="61">
        <v>0</v>
      </c>
      <c r="Q157" s="112">
        <v>0</v>
      </c>
      <c r="R157" s="61">
        <f t="shared" si="5"/>
        <v>0</v>
      </c>
      <c r="S157" s="112">
        <f>+I157+K157+M157+O157+Q157</f>
        <v>0</v>
      </c>
    </row>
    <row r="158" spans="1:19" ht="16.5" thickTop="1" thickBot="1" x14ac:dyDescent="0.3">
      <c r="A158" s="371"/>
      <c r="B158" s="267"/>
      <c r="C158" s="374"/>
      <c r="D158" s="267"/>
      <c r="E158" s="376"/>
      <c r="F158" s="276"/>
      <c r="G158" s="79" t="s">
        <v>72</v>
      </c>
      <c r="H158" s="113">
        <v>1</v>
      </c>
      <c r="I158" s="114">
        <v>0.33</v>
      </c>
      <c r="J158" s="113">
        <v>1</v>
      </c>
      <c r="K158" s="114">
        <v>0.23</v>
      </c>
      <c r="L158" s="113">
        <v>5</v>
      </c>
      <c r="M158" s="114">
        <v>15.81</v>
      </c>
      <c r="N158" s="113">
        <v>2</v>
      </c>
      <c r="O158" s="114">
        <v>3.7</v>
      </c>
      <c r="P158" s="113">
        <v>1</v>
      </c>
      <c r="Q158" s="114">
        <v>8.5299999999999994</v>
      </c>
      <c r="R158" s="113">
        <f t="shared" si="5"/>
        <v>10</v>
      </c>
      <c r="S158" s="114">
        <f>SUM(S153:S157)</f>
        <v>28.6</v>
      </c>
    </row>
    <row r="159" spans="1:19" ht="15" customHeight="1" thickTop="1" thickBot="1" x14ac:dyDescent="0.3">
      <c r="A159" s="371"/>
      <c r="B159" s="267"/>
      <c r="C159" s="375"/>
      <c r="D159" s="267"/>
      <c r="E159" s="377" t="s">
        <v>71</v>
      </c>
      <c r="F159" s="377"/>
      <c r="G159" s="377"/>
      <c r="H159" s="115">
        <v>561</v>
      </c>
      <c r="I159" s="114">
        <v>2931.72</v>
      </c>
      <c r="J159" s="115">
        <v>883</v>
      </c>
      <c r="K159" s="114">
        <v>21323.200000000001</v>
      </c>
      <c r="L159" s="115">
        <v>755</v>
      </c>
      <c r="M159" s="114">
        <v>35064.94</v>
      </c>
      <c r="N159" s="115">
        <v>2046</v>
      </c>
      <c r="O159" s="114">
        <v>170496.1</v>
      </c>
      <c r="P159" s="115">
        <v>32</v>
      </c>
      <c r="Q159" s="114">
        <v>330.39</v>
      </c>
      <c r="R159" s="115">
        <f t="shared" si="5"/>
        <v>4277</v>
      </c>
      <c r="S159" s="114">
        <f>+S158+S152+S150+S143+S130+S99+S91+S89</f>
        <v>230146.34999999998</v>
      </c>
    </row>
    <row r="160" spans="1:19" ht="15" customHeight="1" thickTop="1" thickBot="1" x14ac:dyDescent="0.3">
      <c r="A160" s="372"/>
      <c r="B160" s="267"/>
      <c r="C160" s="378" t="s">
        <v>70</v>
      </c>
      <c r="D160" s="378"/>
      <c r="E160" s="378"/>
      <c r="F160" s="378"/>
      <c r="G160" s="378"/>
      <c r="H160" s="116">
        <v>6705</v>
      </c>
      <c r="I160" s="117">
        <v>66485.14</v>
      </c>
      <c r="J160" s="116">
        <v>2038</v>
      </c>
      <c r="K160" s="117">
        <v>61967.59</v>
      </c>
      <c r="L160" s="116">
        <v>1607</v>
      </c>
      <c r="M160" s="117">
        <v>80393.56</v>
      </c>
      <c r="N160" s="116">
        <v>3240</v>
      </c>
      <c r="O160" s="117">
        <v>572348.47</v>
      </c>
      <c r="P160" s="116">
        <v>345</v>
      </c>
      <c r="Q160" s="117">
        <v>6801.77</v>
      </c>
      <c r="R160" s="116">
        <f t="shared" si="5"/>
        <v>13935</v>
      </c>
      <c r="S160" s="117">
        <f>+S159+S78</f>
        <v>787996.53</v>
      </c>
    </row>
    <row r="161" spans="1:19" ht="15" customHeight="1" thickTop="1" x14ac:dyDescent="0.25">
      <c r="A161" s="370" t="s">
        <v>54</v>
      </c>
      <c r="B161" s="267"/>
      <c r="C161" s="373" t="s">
        <v>53</v>
      </c>
      <c r="D161" s="267"/>
      <c r="E161" s="373" t="s">
        <v>69</v>
      </c>
      <c r="F161" s="276"/>
      <c r="G161" s="111" t="s">
        <v>68</v>
      </c>
      <c r="H161" s="61">
        <v>0</v>
      </c>
      <c r="I161" s="112">
        <v>0</v>
      </c>
      <c r="J161" s="61">
        <v>0</v>
      </c>
      <c r="K161" s="112">
        <v>0</v>
      </c>
      <c r="L161" s="61">
        <v>0</v>
      </c>
      <c r="M161" s="112">
        <v>0</v>
      </c>
      <c r="N161" s="61">
        <v>0</v>
      </c>
      <c r="O161" s="112">
        <v>0</v>
      </c>
      <c r="P161" s="61">
        <v>0</v>
      </c>
      <c r="Q161" s="112">
        <v>0</v>
      </c>
      <c r="R161" s="61">
        <f t="shared" si="5"/>
        <v>0</v>
      </c>
      <c r="S161" s="112">
        <f t="shared" si="5"/>
        <v>0</v>
      </c>
    </row>
    <row r="162" spans="1:19" x14ac:dyDescent="0.25">
      <c r="A162" s="371"/>
      <c r="B162" s="267"/>
      <c r="C162" s="374"/>
      <c r="D162" s="267"/>
      <c r="E162" s="374"/>
      <c r="F162" s="276"/>
      <c r="G162" s="111" t="s">
        <v>67</v>
      </c>
      <c r="H162" s="61">
        <v>0</v>
      </c>
      <c r="I162" s="112">
        <v>0</v>
      </c>
      <c r="J162" s="61">
        <v>0</v>
      </c>
      <c r="K162" s="112">
        <v>0</v>
      </c>
      <c r="L162" s="61">
        <v>0</v>
      </c>
      <c r="M162" s="112">
        <v>0</v>
      </c>
      <c r="N162" s="61">
        <v>0</v>
      </c>
      <c r="O162" s="112">
        <v>0</v>
      </c>
      <c r="P162" s="61">
        <v>0</v>
      </c>
      <c r="Q162" s="112">
        <v>0</v>
      </c>
      <c r="R162" s="61">
        <f t="shared" si="5"/>
        <v>0</v>
      </c>
      <c r="S162" s="112">
        <f t="shared" si="5"/>
        <v>0</v>
      </c>
    </row>
    <row r="163" spans="1:19" x14ac:dyDescent="0.25">
      <c r="A163" s="371"/>
      <c r="B163" s="267"/>
      <c r="C163" s="374"/>
      <c r="D163" s="267"/>
      <c r="E163" s="374"/>
      <c r="F163" s="276"/>
      <c r="G163" s="111" t="s">
        <v>66</v>
      </c>
      <c r="H163" s="61">
        <v>0</v>
      </c>
      <c r="I163" s="112">
        <v>0</v>
      </c>
      <c r="J163" s="61">
        <v>0</v>
      </c>
      <c r="K163" s="112">
        <v>0</v>
      </c>
      <c r="L163" s="61">
        <v>0</v>
      </c>
      <c r="M163" s="112">
        <v>0</v>
      </c>
      <c r="N163" s="61">
        <v>0</v>
      </c>
      <c r="O163" s="112">
        <v>0</v>
      </c>
      <c r="P163" s="61">
        <v>0</v>
      </c>
      <c r="Q163" s="112">
        <v>0</v>
      </c>
      <c r="R163" s="61">
        <f t="shared" si="5"/>
        <v>0</v>
      </c>
      <c r="S163" s="112">
        <f t="shared" si="5"/>
        <v>0</v>
      </c>
    </row>
    <row r="164" spans="1:19" x14ac:dyDescent="0.25">
      <c r="A164" s="371"/>
      <c r="B164" s="267"/>
      <c r="C164" s="374"/>
      <c r="D164" s="267"/>
      <c r="E164" s="374"/>
      <c r="F164" s="276"/>
      <c r="G164" s="111" t="s">
        <v>65</v>
      </c>
      <c r="H164" s="61">
        <v>0</v>
      </c>
      <c r="I164" s="112">
        <v>0</v>
      </c>
      <c r="J164" s="61">
        <v>0</v>
      </c>
      <c r="K164" s="112">
        <v>0</v>
      </c>
      <c r="L164" s="61">
        <v>0</v>
      </c>
      <c r="M164" s="112">
        <v>0</v>
      </c>
      <c r="N164" s="61">
        <v>0</v>
      </c>
      <c r="O164" s="112">
        <v>0</v>
      </c>
      <c r="P164" s="61">
        <v>0</v>
      </c>
      <c r="Q164" s="112">
        <v>0</v>
      </c>
      <c r="R164" s="61">
        <f t="shared" si="5"/>
        <v>0</v>
      </c>
      <c r="S164" s="112">
        <f t="shared" si="5"/>
        <v>0</v>
      </c>
    </row>
    <row r="165" spans="1:19" x14ac:dyDescent="0.25">
      <c r="A165" s="371"/>
      <c r="B165" s="267"/>
      <c r="C165" s="374"/>
      <c r="D165" s="267"/>
      <c r="E165" s="374"/>
      <c r="F165" s="276"/>
      <c r="G165" s="111" t="s">
        <v>64</v>
      </c>
      <c r="H165" s="61">
        <v>0</v>
      </c>
      <c r="I165" s="112">
        <v>0</v>
      </c>
      <c r="J165" s="61">
        <v>0</v>
      </c>
      <c r="K165" s="112">
        <v>0</v>
      </c>
      <c r="L165" s="61">
        <v>0</v>
      </c>
      <c r="M165" s="112">
        <v>0</v>
      </c>
      <c r="N165" s="61">
        <v>0</v>
      </c>
      <c r="O165" s="112">
        <v>0</v>
      </c>
      <c r="P165" s="61">
        <v>0</v>
      </c>
      <c r="Q165" s="112">
        <v>0</v>
      </c>
      <c r="R165" s="61">
        <f t="shared" si="5"/>
        <v>0</v>
      </c>
      <c r="S165" s="112">
        <f t="shared" si="5"/>
        <v>0</v>
      </c>
    </row>
    <row r="166" spans="1:19" x14ac:dyDescent="0.25">
      <c r="A166" s="371"/>
      <c r="B166" s="267"/>
      <c r="C166" s="374"/>
      <c r="D166" s="267"/>
      <c r="E166" s="374"/>
      <c r="F166" s="276"/>
      <c r="G166" s="111" t="s">
        <v>63</v>
      </c>
      <c r="H166" s="61">
        <v>0</v>
      </c>
      <c r="I166" s="112">
        <v>0</v>
      </c>
      <c r="J166" s="61">
        <v>0</v>
      </c>
      <c r="K166" s="112">
        <v>0</v>
      </c>
      <c r="L166" s="61">
        <v>0</v>
      </c>
      <c r="M166" s="112">
        <v>0</v>
      </c>
      <c r="N166" s="61">
        <v>0</v>
      </c>
      <c r="O166" s="112">
        <v>0</v>
      </c>
      <c r="P166" s="61">
        <v>0</v>
      </c>
      <c r="Q166" s="112">
        <v>0</v>
      </c>
      <c r="R166" s="61">
        <f t="shared" si="5"/>
        <v>0</v>
      </c>
      <c r="S166" s="112">
        <f t="shared" si="5"/>
        <v>0</v>
      </c>
    </row>
    <row r="167" spans="1:19" x14ac:dyDescent="0.25">
      <c r="A167" s="371"/>
      <c r="B167" s="267"/>
      <c r="C167" s="374"/>
      <c r="D167" s="267"/>
      <c r="E167" s="374"/>
      <c r="F167" s="276"/>
      <c r="G167" s="111" t="s">
        <v>62</v>
      </c>
      <c r="H167" s="61">
        <v>0</v>
      </c>
      <c r="I167" s="112">
        <v>0</v>
      </c>
      <c r="J167" s="61">
        <v>0</v>
      </c>
      <c r="K167" s="112">
        <v>0</v>
      </c>
      <c r="L167" s="61">
        <v>0</v>
      </c>
      <c r="M167" s="112">
        <v>0</v>
      </c>
      <c r="N167" s="61">
        <v>0</v>
      </c>
      <c r="O167" s="112">
        <v>0</v>
      </c>
      <c r="P167" s="61">
        <v>0</v>
      </c>
      <c r="Q167" s="112">
        <v>0</v>
      </c>
      <c r="R167" s="61">
        <f t="shared" si="5"/>
        <v>0</v>
      </c>
      <c r="S167" s="112">
        <f t="shared" si="5"/>
        <v>0</v>
      </c>
    </row>
    <row r="168" spans="1:19" x14ac:dyDescent="0.25">
      <c r="A168" s="371"/>
      <c r="B168" s="267"/>
      <c r="C168" s="374"/>
      <c r="D168" s="267"/>
      <c r="E168" s="374"/>
      <c r="F168" s="276"/>
      <c r="G168" s="111" t="s">
        <v>61</v>
      </c>
      <c r="H168" s="61">
        <v>0</v>
      </c>
      <c r="I168" s="112">
        <v>0</v>
      </c>
      <c r="J168" s="61">
        <v>0</v>
      </c>
      <c r="K168" s="112">
        <v>0</v>
      </c>
      <c r="L168" s="61">
        <v>0</v>
      </c>
      <c r="M168" s="112">
        <v>0</v>
      </c>
      <c r="N168" s="61">
        <v>0</v>
      </c>
      <c r="O168" s="112">
        <v>0</v>
      </c>
      <c r="P168" s="61">
        <v>0</v>
      </c>
      <c r="Q168" s="112">
        <v>0</v>
      </c>
      <c r="R168" s="61">
        <f t="shared" si="5"/>
        <v>0</v>
      </c>
      <c r="S168" s="112">
        <f t="shared" si="5"/>
        <v>0</v>
      </c>
    </row>
    <row r="169" spans="1:19" x14ac:dyDescent="0.25">
      <c r="A169" s="371"/>
      <c r="B169" s="267"/>
      <c r="C169" s="374"/>
      <c r="D169" s="267"/>
      <c r="E169" s="374"/>
      <c r="F169" s="276"/>
      <c r="G169" s="111" t="s">
        <v>60</v>
      </c>
      <c r="H169" s="61">
        <v>0</v>
      </c>
      <c r="I169" s="112">
        <v>0</v>
      </c>
      <c r="J169" s="61">
        <v>0</v>
      </c>
      <c r="K169" s="112">
        <v>0</v>
      </c>
      <c r="L169" s="61">
        <v>0</v>
      </c>
      <c r="M169" s="112">
        <v>0</v>
      </c>
      <c r="N169" s="61">
        <v>0</v>
      </c>
      <c r="O169" s="112">
        <v>0</v>
      </c>
      <c r="P169" s="61">
        <v>0</v>
      </c>
      <c r="Q169" s="112">
        <v>0</v>
      </c>
      <c r="R169" s="61">
        <f t="shared" si="5"/>
        <v>0</v>
      </c>
      <c r="S169" s="112">
        <f t="shared" si="5"/>
        <v>0</v>
      </c>
    </row>
    <row r="170" spans="1:19" x14ac:dyDescent="0.25">
      <c r="A170" s="371"/>
      <c r="B170" s="267"/>
      <c r="C170" s="374"/>
      <c r="D170" s="267"/>
      <c r="E170" s="374"/>
      <c r="F170" s="276"/>
      <c r="G170" s="111" t="s">
        <v>59</v>
      </c>
      <c r="H170" s="61">
        <v>0</v>
      </c>
      <c r="I170" s="112">
        <v>0</v>
      </c>
      <c r="J170" s="61">
        <v>0</v>
      </c>
      <c r="K170" s="112">
        <v>0</v>
      </c>
      <c r="L170" s="61">
        <v>0</v>
      </c>
      <c r="M170" s="112">
        <v>0</v>
      </c>
      <c r="N170" s="61">
        <v>0</v>
      </c>
      <c r="O170" s="112">
        <v>0</v>
      </c>
      <c r="P170" s="61">
        <v>0</v>
      </c>
      <c r="Q170" s="112">
        <v>0</v>
      </c>
      <c r="R170" s="61">
        <f t="shared" si="5"/>
        <v>0</v>
      </c>
      <c r="S170" s="112">
        <f t="shared" si="5"/>
        <v>0</v>
      </c>
    </row>
    <row r="171" spans="1:19" x14ac:dyDescent="0.25">
      <c r="A171" s="371"/>
      <c r="B171" s="267"/>
      <c r="C171" s="374"/>
      <c r="D171" s="267"/>
      <c r="E171" s="374"/>
      <c r="F171" s="276"/>
      <c r="G171" s="111" t="s">
        <v>58</v>
      </c>
      <c r="H171" s="61">
        <v>0</v>
      </c>
      <c r="I171" s="112">
        <v>0</v>
      </c>
      <c r="J171" s="61">
        <v>0</v>
      </c>
      <c r="K171" s="112">
        <v>0</v>
      </c>
      <c r="L171" s="61">
        <v>0</v>
      </c>
      <c r="M171" s="112">
        <v>0</v>
      </c>
      <c r="N171" s="61">
        <v>0</v>
      </c>
      <c r="O171" s="112">
        <v>0</v>
      </c>
      <c r="P171" s="61">
        <v>0</v>
      </c>
      <c r="Q171" s="112">
        <v>0</v>
      </c>
      <c r="R171" s="61">
        <f t="shared" si="5"/>
        <v>0</v>
      </c>
      <c r="S171" s="112">
        <f t="shared" si="5"/>
        <v>0</v>
      </c>
    </row>
    <row r="172" spans="1:19" x14ac:dyDescent="0.25">
      <c r="A172" s="371"/>
      <c r="B172" s="267"/>
      <c r="C172" s="374"/>
      <c r="D172" s="267"/>
      <c r="E172" s="374"/>
      <c r="F172" s="276"/>
      <c r="G172" s="111" t="s">
        <v>505</v>
      </c>
      <c r="H172" s="61">
        <v>0</v>
      </c>
      <c r="I172" s="112">
        <v>0</v>
      </c>
      <c r="J172" s="61">
        <v>0</v>
      </c>
      <c r="K172" s="112">
        <v>0</v>
      </c>
      <c r="L172" s="61">
        <v>0</v>
      </c>
      <c r="M172" s="112">
        <v>0</v>
      </c>
      <c r="N172" s="61">
        <v>0</v>
      </c>
      <c r="O172" s="112">
        <v>0</v>
      </c>
      <c r="P172" s="61">
        <v>0</v>
      </c>
      <c r="Q172" s="112">
        <v>0</v>
      </c>
      <c r="R172" s="61">
        <f t="shared" si="5"/>
        <v>0</v>
      </c>
      <c r="S172" s="112">
        <f t="shared" si="5"/>
        <v>0</v>
      </c>
    </row>
    <row r="173" spans="1:19" x14ac:dyDescent="0.25">
      <c r="A173" s="371"/>
      <c r="B173" s="267"/>
      <c r="C173" s="374"/>
      <c r="D173" s="267"/>
      <c r="E173" s="374"/>
      <c r="F173" s="276"/>
      <c r="G173" s="111" t="s">
        <v>57</v>
      </c>
      <c r="H173" s="61">
        <v>0</v>
      </c>
      <c r="I173" s="112">
        <v>0</v>
      </c>
      <c r="J173" s="61">
        <v>0</v>
      </c>
      <c r="K173" s="112">
        <v>0</v>
      </c>
      <c r="L173" s="61">
        <v>0</v>
      </c>
      <c r="M173" s="112">
        <v>0</v>
      </c>
      <c r="N173" s="61">
        <v>0</v>
      </c>
      <c r="O173" s="112">
        <v>0</v>
      </c>
      <c r="P173" s="61">
        <v>0</v>
      </c>
      <c r="Q173" s="112">
        <v>0</v>
      </c>
      <c r="R173" s="61">
        <f t="shared" si="5"/>
        <v>0</v>
      </c>
      <c r="S173" s="112">
        <f t="shared" si="5"/>
        <v>0</v>
      </c>
    </row>
    <row r="174" spans="1:19" ht="15.75" thickBot="1" x14ac:dyDescent="0.3">
      <c r="A174" s="371"/>
      <c r="B174" s="267"/>
      <c r="C174" s="374"/>
      <c r="D174" s="267"/>
      <c r="E174" s="374"/>
      <c r="F174" s="276"/>
      <c r="G174" s="111" t="s">
        <v>56</v>
      </c>
      <c r="H174" s="61">
        <v>0</v>
      </c>
      <c r="I174" s="112">
        <v>0</v>
      </c>
      <c r="J174" s="61">
        <v>0</v>
      </c>
      <c r="K174" s="112">
        <v>0</v>
      </c>
      <c r="L174" s="61">
        <v>0</v>
      </c>
      <c r="M174" s="112">
        <v>0</v>
      </c>
      <c r="N174" s="61">
        <v>0</v>
      </c>
      <c r="O174" s="112">
        <v>0</v>
      </c>
      <c r="P174" s="61">
        <v>0</v>
      </c>
      <c r="Q174" s="112">
        <v>0</v>
      </c>
      <c r="R174" s="61">
        <f t="shared" si="5"/>
        <v>0</v>
      </c>
      <c r="S174" s="112">
        <f t="shared" si="5"/>
        <v>0</v>
      </c>
    </row>
    <row r="175" spans="1:19" ht="15.75" thickTop="1" x14ac:dyDescent="0.25">
      <c r="A175" s="371"/>
      <c r="B175" s="267"/>
      <c r="C175" s="374"/>
      <c r="D175" s="267"/>
      <c r="E175" s="381"/>
      <c r="F175" s="276"/>
      <c r="G175" s="79" t="s">
        <v>55</v>
      </c>
      <c r="H175" s="113">
        <v>0</v>
      </c>
      <c r="I175" s="114">
        <v>0</v>
      </c>
      <c r="J175" s="113">
        <v>0</v>
      </c>
      <c r="K175" s="114">
        <v>0</v>
      </c>
      <c r="L175" s="113">
        <v>0</v>
      </c>
      <c r="M175" s="114">
        <v>0</v>
      </c>
      <c r="N175" s="113">
        <v>0</v>
      </c>
      <c r="O175" s="114">
        <v>0</v>
      </c>
      <c r="P175" s="113">
        <v>0</v>
      </c>
      <c r="Q175" s="114">
        <v>0</v>
      </c>
      <c r="R175" s="113">
        <f t="shared" si="5"/>
        <v>0</v>
      </c>
      <c r="S175" s="114">
        <f>SUM(S161:S174)</f>
        <v>0</v>
      </c>
    </row>
    <row r="176" spans="1:19" ht="15" customHeight="1" x14ac:dyDescent="0.25">
      <c r="A176" s="371"/>
      <c r="B176" s="267"/>
      <c r="C176" s="374"/>
      <c r="D176" s="267"/>
      <c r="E176" s="379" t="s">
        <v>52</v>
      </c>
      <c r="F176" s="276"/>
      <c r="G176" s="111" t="s">
        <v>51</v>
      </c>
      <c r="H176" s="61">
        <v>0</v>
      </c>
      <c r="I176" s="112">
        <v>0</v>
      </c>
      <c r="J176" s="61">
        <v>0</v>
      </c>
      <c r="K176" s="112">
        <v>0</v>
      </c>
      <c r="L176" s="61">
        <v>0</v>
      </c>
      <c r="M176" s="112">
        <v>0</v>
      </c>
      <c r="N176" s="61">
        <v>0</v>
      </c>
      <c r="O176" s="112">
        <v>0</v>
      </c>
      <c r="P176" s="61">
        <v>0</v>
      </c>
      <c r="Q176" s="112">
        <v>0</v>
      </c>
      <c r="R176" s="61">
        <f t="shared" si="5"/>
        <v>0</v>
      </c>
      <c r="S176" s="112">
        <f>+I176+K176+M176+O176+Q176</f>
        <v>0</v>
      </c>
    </row>
    <row r="177" spans="1:19" x14ac:dyDescent="0.25">
      <c r="A177" s="371"/>
      <c r="B177" s="267"/>
      <c r="C177" s="374"/>
      <c r="D177" s="267"/>
      <c r="E177" s="374"/>
      <c r="F177" s="276"/>
      <c r="G177" s="111" t="s">
        <v>50</v>
      </c>
      <c r="H177" s="61">
        <v>0</v>
      </c>
      <c r="I177" s="112">
        <v>0</v>
      </c>
      <c r="J177" s="61">
        <v>0</v>
      </c>
      <c r="K177" s="112">
        <v>0</v>
      </c>
      <c r="L177" s="61">
        <v>0</v>
      </c>
      <c r="M177" s="112">
        <v>0</v>
      </c>
      <c r="N177" s="61">
        <v>0</v>
      </c>
      <c r="O177" s="112">
        <v>0</v>
      </c>
      <c r="P177" s="61">
        <v>0</v>
      </c>
      <c r="Q177" s="112">
        <v>0</v>
      </c>
      <c r="R177" s="61">
        <f t="shared" si="5"/>
        <v>0</v>
      </c>
      <c r="S177" s="112">
        <f>+I177+K177+M177+O177+Q177</f>
        <v>0</v>
      </c>
    </row>
    <row r="178" spans="1:19" ht="15.75" thickBot="1" x14ac:dyDescent="0.3">
      <c r="A178" s="371"/>
      <c r="B178" s="267"/>
      <c r="C178" s="374"/>
      <c r="D178" s="267"/>
      <c r="E178" s="374"/>
      <c r="F178" s="276"/>
      <c r="G178" s="111" t="s">
        <v>49</v>
      </c>
      <c r="H178" s="61">
        <v>0</v>
      </c>
      <c r="I178" s="112">
        <v>0</v>
      </c>
      <c r="J178" s="61">
        <v>0</v>
      </c>
      <c r="K178" s="112">
        <v>0</v>
      </c>
      <c r="L178" s="61">
        <v>0</v>
      </c>
      <c r="M178" s="112">
        <v>0</v>
      </c>
      <c r="N178" s="61">
        <v>0</v>
      </c>
      <c r="O178" s="112">
        <v>0</v>
      </c>
      <c r="P178" s="61">
        <v>0</v>
      </c>
      <c r="Q178" s="112">
        <v>0</v>
      </c>
      <c r="R178" s="61">
        <f t="shared" si="5"/>
        <v>0</v>
      </c>
      <c r="S178" s="112">
        <f>+I178+K178+M178+O178+Q178</f>
        <v>0</v>
      </c>
    </row>
    <row r="179" spans="1:19" ht="16.5" thickTop="1" thickBot="1" x14ac:dyDescent="0.3">
      <c r="A179" s="371"/>
      <c r="B179" s="267"/>
      <c r="C179" s="374"/>
      <c r="D179" s="267"/>
      <c r="E179" s="376"/>
      <c r="F179" s="276"/>
      <c r="G179" s="79" t="s">
        <v>48</v>
      </c>
      <c r="H179" s="115">
        <v>0</v>
      </c>
      <c r="I179" s="114">
        <v>0</v>
      </c>
      <c r="J179" s="115">
        <v>0</v>
      </c>
      <c r="K179" s="114">
        <v>0</v>
      </c>
      <c r="L179" s="115">
        <v>0</v>
      </c>
      <c r="M179" s="114">
        <v>0</v>
      </c>
      <c r="N179" s="115">
        <v>0</v>
      </c>
      <c r="O179" s="114">
        <v>0</v>
      </c>
      <c r="P179" s="115">
        <v>0</v>
      </c>
      <c r="Q179" s="114">
        <v>0</v>
      </c>
      <c r="R179" s="115">
        <f t="shared" si="5"/>
        <v>0</v>
      </c>
      <c r="S179" s="114">
        <f>SUM(S176:S178)</f>
        <v>0</v>
      </c>
    </row>
    <row r="180" spans="1:19" ht="15" customHeight="1" thickTop="1" thickBot="1" x14ac:dyDescent="0.3">
      <c r="A180" s="371"/>
      <c r="B180" s="267"/>
      <c r="C180" s="375"/>
      <c r="D180" s="267"/>
      <c r="E180" s="377" t="s">
        <v>47</v>
      </c>
      <c r="F180" s="377"/>
      <c r="G180" s="377"/>
      <c r="H180" s="115">
        <v>0</v>
      </c>
      <c r="I180" s="114">
        <v>0</v>
      </c>
      <c r="J180" s="115">
        <v>0</v>
      </c>
      <c r="K180" s="114">
        <v>0</v>
      </c>
      <c r="L180" s="115">
        <v>0</v>
      </c>
      <c r="M180" s="114">
        <v>0</v>
      </c>
      <c r="N180" s="115">
        <v>0</v>
      </c>
      <c r="O180" s="114">
        <v>0</v>
      </c>
      <c r="P180" s="115">
        <v>0</v>
      </c>
      <c r="Q180" s="114">
        <v>0</v>
      </c>
      <c r="R180" s="115">
        <f t="shared" si="5"/>
        <v>0</v>
      </c>
      <c r="S180" s="114">
        <f>+S179+S175</f>
        <v>0</v>
      </c>
    </row>
    <row r="181" spans="1:19" ht="15" customHeight="1" thickTop="1" thickBot="1" x14ac:dyDescent="0.3">
      <c r="A181" s="372"/>
      <c r="B181" s="267"/>
      <c r="C181" s="378" t="s">
        <v>46</v>
      </c>
      <c r="D181" s="378"/>
      <c r="E181" s="378"/>
      <c r="F181" s="378"/>
      <c r="G181" s="378"/>
      <c r="H181" s="116">
        <v>0</v>
      </c>
      <c r="I181" s="117">
        <v>0</v>
      </c>
      <c r="J181" s="116">
        <v>0</v>
      </c>
      <c r="K181" s="117">
        <v>0</v>
      </c>
      <c r="L181" s="116">
        <v>0</v>
      </c>
      <c r="M181" s="117">
        <v>0</v>
      </c>
      <c r="N181" s="116">
        <v>0</v>
      </c>
      <c r="O181" s="117">
        <v>0</v>
      </c>
      <c r="P181" s="116">
        <v>0</v>
      </c>
      <c r="Q181" s="117">
        <v>0</v>
      </c>
      <c r="R181" s="116">
        <f t="shared" si="5"/>
        <v>0</v>
      </c>
      <c r="S181" s="117">
        <f>+S180</f>
        <v>0</v>
      </c>
    </row>
    <row r="182" spans="1:19" ht="15" customHeight="1" thickTop="1" x14ac:dyDescent="0.25">
      <c r="A182" s="370" t="s">
        <v>45</v>
      </c>
      <c r="B182" s="267"/>
      <c r="C182" s="373" t="s">
        <v>45</v>
      </c>
      <c r="D182" s="267"/>
      <c r="E182" s="373" t="s">
        <v>45</v>
      </c>
      <c r="F182" s="276"/>
      <c r="G182" s="111" t="s">
        <v>44</v>
      </c>
      <c r="H182" s="61">
        <v>2022</v>
      </c>
      <c r="I182" s="112">
        <v>558.33000000000004</v>
      </c>
      <c r="J182" s="61">
        <v>595</v>
      </c>
      <c r="K182" s="112">
        <v>170.74</v>
      </c>
      <c r="L182" s="61">
        <v>811</v>
      </c>
      <c r="M182" s="112">
        <v>284.32</v>
      </c>
      <c r="N182" s="61">
        <v>686</v>
      </c>
      <c r="O182" s="112">
        <v>961.59</v>
      </c>
      <c r="P182" s="61">
        <v>147</v>
      </c>
      <c r="Q182" s="112">
        <v>25.09</v>
      </c>
      <c r="R182" s="61">
        <f t="shared" si="5"/>
        <v>4261</v>
      </c>
      <c r="S182" s="112">
        <f t="shared" si="5"/>
        <v>2000.07</v>
      </c>
    </row>
    <row r="183" spans="1:19" x14ac:dyDescent="0.25">
      <c r="A183" s="371"/>
      <c r="B183" s="267"/>
      <c r="C183" s="374"/>
      <c r="D183" s="267"/>
      <c r="E183" s="374"/>
      <c r="F183" s="276"/>
      <c r="G183" s="111" t="s">
        <v>43</v>
      </c>
      <c r="H183" s="61">
        <v>0</v>
      </c>
      <c r="I183" s="112">
        <v>0</v>
      </c>
      <c r="J183" s="61">
        <v>91</v>
      </c>
      <c r="K183" s="112">
        <v>55.19</v>
      </c>
      <c r="L183" s="61">
        <v>176</v>
      </c>
      <c r="M183" s="112">
        <v>492.43</v>
      </c>
      <c r="N183" s="61">
        <v>176</v>
      </c>
      <c r="O183" s="112">
        <v>325.72000000000003</v>
      </c>
      <c r="P183" s="61">
        <v>1</v>
      </c>
      <c r="Q183" s="112">
        <v>4.1100000000000003</v>
      </c>
      <c r="R183" s="61">
        <f t="shared" si="5"/>
        <v>444</v>
      </c>
      <c r="S183" s="112">
        <f t="shared" si="5"/>
        <v>877.45</v>
      </c>
    </row>
    <row r="184" spans="1:19" x14ac:dyDescent="0.25">
      <c r="A184" s="371"/>
      <c r="B184" s="267"/>
      <c r="C184" s="374"/>
      <c r="D184" s="267"/>
      <c r="E184" s="374"/>
      <c r="F184" s="276"/>
      <c r="G184" s="111" t="s">
        <v>42</v>
      </c>
      <c r="H184" s="61">
        <v>0</v>
      </c>
      <c r="I184" s="112">
        <v>0</v>
      </c>
      <c r="J184" s="61">
        <v>0</v>
      </c>
      <c r="K184" s="112">
        <v>0</v>
      </c>
      <c r="L184" s="61">
        <v>0</v>
      </c>
      <c r="M184" s="112">
        <v>0</v>
      </c>
      <c r="N184" s="61">
        <v>1</v>
      </c>
      <c r="O184" s="112">
        <v>0.03</v>
      </c>
      <c r="P184" s="61">
        <v>0</v>
      </c>
      <c r="Q184" s="112">
        <v>0</v>
      </c>
      <c r="R184" s="61">
        <f t="shared" si="5"/>
        <v>1</v>
      </c>
      <c r="S184" s="112">
        <f t="shared" si="5"/>
        <v>0.03</v>
      </c>
    </row>
    <row r="185" spans="1:19" x14ac:dyDescent="0.25">
      <c r="A185" s="371"/>
      <c r="B185" s="267"/>
      <c r="C185" s="374"/>
      <c r="D185" s="267"/>
      <c r="E185" s="374"/>
      <c r="F185" s="276"/>
      <c r="G185" s="111" t="s">
        <v>41</v>
      </c>
      <c r="H185" s="61">
        <v>0</v>
      </c>
      <c r="I185" s="112">
        <v>0</v>
      </c>
      <c r="J185" s="61">
        <v>0</v>
      </c>
      <c r="K185" s="112">
        <v>0</v>
      </c>
      <c r="L185" s="61">
        <v>0</v>
      </c>
      <c r="M185" s="112">
        <v>0</v>
      </c>
      <c r="N185" s="61">
        <v>0</v>
      </c>
      <c r="O185" s="112">
        <v>0</v>
      </c>
      <c r="P185" s="61">
        <v>0</v>
      </c>
      <c r="Q185" s="112">
        <v>0</v>
      </c>
      <c r="R185" s="61">
        <f t="shared" si="5"/>
        <v>0</v>
      </c>
      <c r="S185" s="112">
        <f t="shared" si="5"/>
        <v>0</v>
      </c>
    </row>
    <row r="186" spans="1:19" x14ac:dyDescent="0.25">
      <c r="A186" s="371"/>
      <c r="B186" s="267"/>
      <c r="C186" s="374"/>
      <c r="D186" s="267"/>
      <c r="E186" s="374"/>
      <c r="F186" s="276"/>
      <c r="G186" s="111" t="s">
        <v>40</v>
      </c>
      <c r="H186" s="61">
        <v>0</v>
      </c>
      <c r="I186" s="112">
        <v>0</v>
      </c>
      <c r="J186" s="61">
        <v>2</v>
      </c>
      <c r="K186" s="112">
        <v>0.31</v>
      </c>
      <c r="L186" s="61">
        <v>1</v>
      </c>
      <c r="M186" s="112">
        <v>0.25</v>
      </c>
      <c r="N186" s="61">
        <v>63</v>
      </c>
      <c r="O186" s="112">
        <v>43.44</v>
      </c>
      <c r="P186" s="61">
        <v>0</v>
      </c>
      <c r="Q186" s="112">
        <v>0</v>
      </c>
      <c r="R186" s="61">
        <f t="shared" si="5"/>
        <v>66</v>
      </c>
      <c r="S186" s="112">
        <f t="shared" si="5"/>
        <v>44</v>
      </c>
    </row>
    <row r="187" spans="1:19" ht="15.75" thickBot="1" x14ac:dyDescent="0.3">
      <c r="A187" s="371"/>
      <c r="B187" s="267"/>
      <c r="C187" s="374"/>
      <c r="D187" s="267"/>
      <c r="E187" s="374"/>
      <c r="F187" s="276"/>
      <c r="G187" s="111" t="s">
        <v>39</v>
      </c>
      <c r="H187" s="61">
        <v>2</v>
      </c>
      <c r="I187" s="112">
        <v>0.05</v>
      </c>
      <c r="J187" s="61">
        <v>4</v>
      </c>
      <c r="K187" s="112">
        <v>0.67</v>
      </c>
      <c r="L187" s="61">
        <v>4</v>
      </c>
      <c r="M187" s="112">
        <v>1.19</v>
      </c>
      <c r="N187" s="61">
        <v>126</v>
      </c>
      <c r="O187" s="112">
        <v>74.83</v>
      </c>
      <c r="P187" s="61">
        <v>0</v>
      </c>
      <c r="Q187" s="112">
        <v>0</v>
      </c>
      <c r="R187" s="61">
        <f t="shared" si="5"/>
        <v>136</v>
      </c>
      <c r="S187" s="112">
        <f t="shared" si="5"/>
        <v>76.739999999999995</v>
      </c>
    </row>
    <row r="188" spans="1:19" ht="16.5" thickTop="1" thickBot="1" x14ac:dyDescent="0.3">
      <c r="A188" s="371"/>
      <c r="B188" s="267"/>
      <c r="C188" s="374"/>
      <c r="D188" s="267"/>
      <c r="E188" s="376"/>
      <c r="F188" s="276"/>
      <c r="G188" s="79" t="s">
        <v>38</v>
      </c>
      <c r="H188" s="115">
        <v>2024</v>
      </c>
      <c r="I188" s="114">
        <v>558.38</v>
      </c>
      <c r="J188" s="115">
        <v>692</v>
      </c>
      <c r="K188" s="114">
        <v>226.91</v>
      </c>
      <c r="L188" s="115">
        <v>986</v>
      </c>
      <c r="M188" s="114">
        <v>778.19</v>
      </c>
      <c r="N188" s="115">
        <v>1006</v>
      </c>
      <c r="O188" s="114">
        <v>1405.61</v>
      </c>
      <c r="P188" s="115">
        <v>148</v>
      </c>
      <c r="Q188" s="114">
        <v>29.2</v>
      </c>
      <c r="R188" s="115">
        <f t="shared" ref="R188:R195" si="6">+H188+J188+L188+N188+P188</f>
        <v>4856</v>
      </c>
      <c r="S188" s="114">
        <f>SUM(S182:S187)</f>
        <v>2998.29</v>
      </c>
    </row>
    <row r="189" spans="1:19" ht="15" customHeight="1" thickTop="1" thickBot="1" x14ac:dyDescent="0.3">
      <c r="A189" s="371"/>
      <c r="B189" s="267"/>
      <c r="C189" s="375"/>
      <c r="D189" s="267"/>
      <c r="E189" s="377" t="s">
        <v>38</v>
      </c>
      <c r="F189" s="377"/>
      <c r="G189" s="377"/>
      <c r="H189" s="115">
        <v>2024</v>
      </c>
      <c r="I189" s="114">
        <v>558.38</v>
      </c>
      <c r="J189" s="115">
        <v>692</v>
      </c>
      <c r="K189" s="114">
        <v>226.91</v>
      </c>
      <c r="L189" s="115">
        <v>986</v>
      </c>
      <c r="M189" s="114">
        <v>778.19</v>
      </c>
      <c r="N189" s="115">
        <v>1006</v>
      </c>
      <c r="O189" s="114">
        <v>1405.61</v>
      </c>
      <c r="P189" s="115">
        <v>148</v>
      </c>
      <c r="Q189" s="114">
        <v>29.2</v>
      </c>
      <c r="R189" s="115">
        <f t="shared" si="6"/>
        <v>4856</v>
      </c>
      <c r="S189" s="114">
        <f>+S188</f>
        <v>2998.29</v>
      </c>
    </row>
    <row r="190" spans="1:19" ht="15" customHeight="1" thickTop="1" thickBot="1" x14ac:dyDescent="0.3">
      <c r="A190" s="372"/>
      <c r="B190" s="267"/>
      <c r="C190" s="378" t="s">
        <v>38</v>
      </c>
      <c r="D190" s="378"/>
      <c r="E190" s="378"/>
      <c r="F190" s="378"/>
      <c r="G190" s="378"/>
      <c r="H190" s="116">
        <v>2024</v>
      </c>
      <c r="I190" s="117">
        <v>558.38</v>
      </c>
      <c r="J190" s="116">
        <v>692</v>
      </c>
      <c r="K190" s="117">
        <v>226.91</v>
      </c>
      <c r="L190" s="116">
        <v>986</v>
      </c>
      <c r="M190" s="117">
        <v>778.19</v>
      </c>
      <c r="N190" s="116">
        <v>1006</v>
      </c>
      <c r="O190" s="117">
        <v>1405.61</v>
      </c>
      <c r="P190" s="116">
        <v>148</v>
      </c>
      <c r="Q190" s="117">
        <v>29.2</v>
      </c>
      <c r="R190" s="116">
        <f t="shared" si="6"/>
        <v>4856</v>
      </c>
      <c r="S190" s="117">
        <f>+S189</f>
        <v>2998.29</v>
      </c>
    </row>
    <row r="191" spans="1:19" ht="15" customHeight="1" thickTop="1" x14ac:dyDescent="0.25">
      <c r="A191" s="370" t="s">
        <v>37</v>
      </c>
      <c r="B191" s="267"/>
      <c r="C191" s="373" t="s">
        <v>37</v>
      </c>
      <c r="D191" s="267"/>
      <c r="E191" s="373" t="s">
        <v>37</v>
      </c>
      <c r="F191" s="276"/>
      <c r="G191" s="111" t="s">
        <v>36</v>
      </c>
      <c r="H191" s="61">
        <v>0</v>
      </c>
      <c r="I191" s="112">
        <v>0</v>
      </c>
      <c r="J191" s="61">
        <v>0</v>
      </c>
      <c r="K191" s="112">
        <v>0</v>
      </c>
      <c r="L191" s="61">
        <v>0</v>
      </c>
      <c r="M191" s="112">
        <v>0</v>
      </c>
      <c r="N191" s="61">
        <v>0</v>
      </c>
      <c r="O191" s="112">
        <v>0</v>
      </c>
      <c r="P191" s="61">
        <v>0</v>
      </c>
      <c r="Q191" s="112">
        <v>0</v>
      </c>
      <c r="R191" s="61">
        <f t="shared" si="6"/>
        <v>0</v>
      </c>
      <c r="S191" s="112">
        <f>+I191+K191+M191+O191+Q191</f>
        <v>0</v>
      </c>
    </row>
    <row r="192" spans="1:19" ht="15.75" thickBot="1" x14ac:dyDescent="0.3">
      <c r="A192" s="371"/>
      <c r="B192" s="267"/>
      <c r="C192" s="374"/>
      <c r="D192" s="267"/>
      <c r="E192" s="374"/>
      <c r="F192" s="276"/>
      <c r="G192" s="111" t="s">
        <v>35</v>
      </c>
      <c r="H192" s="61">
        <v>0</v>
      </c>
      <c r="I192" s="112">
        <v>0</v>
      </c>
      <c r="J192" s="61">
        <v>0</v>
      </c>
      <c r="K192" s="112">
        <v>0</v>
      </c>
      <c r="L192" s="61">
        <v>0</v>
      </c>
      <c r="M192" s="112">
        <v>0</v>
      </c>
      <c r="N192" s="61">
        <v>0</v>
      </c>
      <c r="O192" s="112">
        <v>0</v>
      </c>
      <c r="P192" s="61">
        <v>0</v>
      </c>
      <c r="Q192" s="112">
        <v>0</v>
      </c>
      <c r="R192" s="61">
        <f t="shared" si="6"/>
        <v>0</v>
      </c>
      <c r="S192" s="112">
        <f>+I192+K192+M192+O192+Q192</f>
        <v>0</v>
      </c>
    </row>
    <row r="193" spans="1:19" ht="16.5" thickTop="1" thickBot="1" x14ac:dyDescent="0.3">
      <c r="A193" s="371"/>
      <c r="B193" s="267"/>
      <c r="C193" s="374"/>
      <c r="D193" s="267"/>
      <c r="E193" s="376"/>
      <c r="F193" s="276"/>
      <c r="G193" s="79" t="s">
        <v>34</v>
      </c>
      <c r="H193" s="115">
        <v>0</v>
      </c>
      <c r="I193" s="114">
        <v>0</v>
      </c>
      <c r="J193" s="115">
        <v>0</v>
      </c>
      <c r="K193" s="114">
        <v>0</v>
      </c>
      <c r="L193" s="115">
        <v>0</v>
      </c>
      <c r="M193" s="114">
        <v>0</v>
      </c>
      <c r="N193" s="115">
        <v>0</v>
      </c>
      <c r="O193" s="114">
        <v>0</v>
      </c>
      <c r="P193" s="115">
        <v>0</v>
      </c>
      <c r="Q193" s="114">
        <v>0</v>
      </c>
      <c r="R193" s="115">
        <f t="shared" si="6"/>
        <v>0</v>
      </c>
      <c r="S193" s="114">
        <f>SUM(S191:S192)</f>
        <v>0</v>
      </c>
    </row>
    <row r="194" spans="1:19" ht="15" customHeight="1" thickTop="1" thickBot="1" x14ac:dyDescent="0.3">
      <c r="A194" s="371"/>
      <c r="B194" s="267"/>
      <c r="C194" s="375"/>
      <c r="D194" s="267"/>
      <c r="E194" s="377" t="s">
        <v>34</v>
      </c>
      <c r="F194" s="377"/>
      <c r="G194" s="377"/>
      <c r="H194" s="115">
        <v>0</v>
      </c>
      <c r="I194" s="114">
        <v>0</v>
      </c>
      <c r="J194" s="115">
        <v>0</v>
      </c>
      <c r="K194" s="114">
        <v>0</v>
      </c>
      <c r="L194" s="115">
        <v>0</v>
      </c>
      <c r="M194" s="114">
        <v>0</v>
      </c>
      <c r="N194" s="115">
        <v>0</v>
      </c>
      <c r="O194" s="114">
        <v>0</v>
      </c>
      <c r="P194" s="115">
        <v>0</v>
      </c>
      <c r="Q194" s="114">
        <v>0</v>
      </c>
      <c r="R194" s="115">
        <f t="shared" si="6"/>
        <v>0</v>
      </c>
      <c r="S194" s="114">
        <f>+S193</f>
        <v>0</v>
      </c>
    </row>
    <row r="195" spans="1:19" ht="15" customHeight="1" thickTop="1" thickBot="1" x14ac:dyDescent="0.3">
      <c r="A195" s="384"/>
      <c r="B195" s="267"/>
      <c r="C195" s="385" t="s">
        <v>34</v>
      </c>
      <c r="D195" s="385"/>
      <c r="E195" s="385"/>
      <c r="F195" s="385"/>
      <c r="G195" s="385"/>
      <c r="H195" s="115">
        <v>0</v>
      </c>
      <c r="I195" s="114">
        <v>0</v>
      </c>
      <c r="J195" s="115">
        <v>0</v>
      </c>
      <c r="K195" s="114">
        <v>0</v>
      </c>
      <c r="L195" s="115">
        <v>0</v>
      </c>
      <c r="M195" s="114">
        <v>0</v>
      </c>
      <c r="N195" s="115">
        <v>0</v>
      </c>
      <c r="O195" s="114">
        <v>0</v>
      </c>
      <c r="P195" s="115">
        <v>0</v>
      </c>
      <c r="Q195" s="114">
        <v>0</v>
      </c>
      <c r="R195" s="115">
        <f t="shared" si="6"/>
        <v>0</v>
      </c>
      <c r="S195" s="114">
        <f>+S194</f>
        <v>0</v>
      </c>
    </row>
    <row r="196" spans="1:19" ht="15.75" thickTop="1" x14ac:dyDescent="0.25">
      <c r="A196" s="377" t="s">
        <v>33</v>
      </c>
      <c r="B196" s="377"/>
      <c r="C196" s="377"/>
      <c r="D196" s="377"/>
      <c r="E196" s="377"/>
      <c r="F196" s="377"/>
      <c r="G196" s="377"/>
      <c r="H196" s="114"/>
      <c r="I196" s="118">
        <f>+I195+I190+I181+I160</f>
        <v>67043.520000000004</v>
      </c>
      <c r="J196" s="114"/>
      <c r="K196" s="118">
        <f>+K195+K190+K181+K160</f>
        <v>62194.5</v>
      </c>
      <c r="L196" s="114"/>
      <c r="M196" s="118">
        <f>+M195+M190+M181+M160</f>
        <v>81171.75</v>
      </c>
      <c r="N196" s="114"/>
      <c r="O196" s="118">
        <f>+O195+O190+O181+O160</f>
        <v>573754.07999999996</v>
      </c>
      <c r="P196" s="114"/>
      <c r="Q196" s="118">
        <f>+Q195+Q190+Q181+Q160</f>
        <v>6830.97</v>
      </c>
      <c r="R196" s="114"/>
      <c r="S196" s="118">
        <f>+S195+S190+S181+S160</f>
        <v>790994.82000000007</v>
      </c>
    </row>
  </sheetData>
  <sheetProtection password="C43B" sheet="1" objects="1" scenarios="1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60"/>
    <mergeCell ref="C131:C159"/>
    <mergeCell ref="E131:E143"/>
    <mergeCell ref="E144:E150"/>
    <mergeCell ref="E151:E152"/>
    <mergeCell ref="E153:E158"/>
    <mergeCell ref="E159:G159"/>
    <mergeCell ref="C160:G160"/>
    <mergeCell ref="A161:A181"/>
    <mergeCell ref="C161:C180"/>
    <mergeCell ref="E161:E175"/>
    <mergeCell ref="E176:E179"/>
    <mergeCell ref="E180:G180"/>
    <mergeCell ref="C181:G181"/>
    <mergeCell ref="A196:G196"/>
    <mergeCell ref="A182:A190"/>
    <mergeCell ref="C182:C189"/>
    <mergeCell ref="E182:E188"/>
    <mergeCell ref="E189:G189"/>
    <mergeCell ref="C190:G190"/>
    <mergeCell ref="A191:A195"/>
    <mergeCell ref="C191:C194"/>
    <mergeCell ref="E191:E193"/>
    <mergeCell ref="E194:G194"/>
    <mergeCell ref="C195:G195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60" max="16383" man="1"/>
    <brk id="181" max="16383" man="1"/>
  </rowBreaks>
  <colBreaks count="1" manualBreakCount="1">
    <brk id="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1:D24"/>
  <sheetViews>
    <sheetView showGridLines="0" workbookViewId="0">
      <selection sqref="A1:C2"/>
    </sheetView>
  </sheetViews>
  <sheetFormatPr defaultRowHeight="15" x14ac:dyDescent="0.25"/>
  <cols>
    <col min="1" max="1" width="16.75" style="108" customWidth="1"/>
    <col min="2" max="2" width="29.875" style="108" bestFit="1" customWidth="1"/>
    <col min="3" max="3" width="12.625" style="122" bestFit="1" customWidth="1"/>
    <col min="4" max="16384" width="9" style="108"/>
  </cols>
  <sheetData>
    <row r="1" spans="1:4" x14ac:dyDescent="0.25">
      <c r="A1" s="391" t="s">
        <v>563</v>
      </c>
      <c r="B1" s="391"/>
      <c r="C1" s="391"/>
      <c r="D1" s="123"/>
    </row>
    <row r="2" spans="1:4" x14ac:dyDescent="0.25">
      <c r="A2" s="391"/>
      <c r="B2" s="391"/>
      <c r="C2" s="391"/>
    </row>
    <row r="3" spans="1:4" x14ac:dyDescent="0.25">
      <c r="A3" s="314" t="s">
        <v>294</v>
      </c>
      <c r="B3" s="314"/>
      <c r="C3" s="314"/>
    </row>
    <row r="4" spans="1:4" x14ac:dyDescent="0.25">
      <c r="A4" s="399" t="s">
        <v>223</v>
      </c>
      <c r="B4" s="401" t="s">
        <v>329</v>
      </c>
      <c r="C4" s="124">
        <v>2018</v>
      </c>
    </row>
    <row r="5" spans="1:4" x14ac:dyDescent="0.25">
      <c r="A5" s="400"/>
      <c r="B5" s="401"/>
      <c r="C5" s="125" t="s">
        <v>227</v>
      </c>
    </row>
    <row r="6" spans="1:4" x14ac:dyDescent="0.25">
      <c r="A6" s="370" t="s">
        <v>24</v>
      </c>
      <c r="B6" s="126" t="s">
        <v>328</v>
      </c>
      <c r="C6" s="112">
        <v>3092.03</v>
      </c>
    </row>
    <row r="7" spans="1:4" x14ac:dyDescent="0.25">
      <c r="A7" s="371"/>
      <c r="B7" s="127" t="s">
        <v>327</v>
      </c>
      <c r="C7" s="128">
        <v>25497.19</v>
      </c>
    </row>
    <row r="8" spans="1:4" x14ac:dyDescent="0.25">
      <c r="A8" s="372"/>
      <c r="B8" s="320" t="s">
        <v>326</v>
      </c>
      <c r="C8" s="129">
        <f>SUM(C6:C7)</f>
        <v>28589.219999999998</v>
      </c>
    </row>
    <row r="9" spans="1:4" x14ac:dyDescent="0.25">
      <c r="A9" s="312" t="s">
        <v>146</v>
      </c>
      <c r="B9" s="320" t="s">
        <v>325</v>
      </c>
      <c r="C9" s="129">
        <v>63149.82</v>
      </c>
    </row>
    <row r="10" spans="1:4" x14ac:dyDescent="0.25">
      <c r="A10" s="312" t="s">
        <v>145</v>
      </c>
      <c r="B10" s="320" t="s">
        <v>324</v>
      </c>
      <c r="C10" s="129">
        <v>14768.56</v>
      </c>
    </row>
    <row r="11" spans="1:4" x14ac:dyDescent="0.25">
      <c r="A11" s="393" t="s">
        <v>144</v>
      </c>
      <c r="B11" s="61" t="s">
        <v>323</v>
      </c>
      <c r="C11" s="112">
        <v>17374.28</v>
      </c>
    </row>
    <row r="12" spans="1:4" x14ac:dyDescent="0.25">
      <c r="A12" s="394"/>
      <c r="B12" s="61" t="s">
        <v>322</v>
      </c>
      <c r="C12" s="112">
        <v>3052.7</v>
      </c>
    </row>
    <row r="13" spans="1:4" x14ac:dyDescent="0.25">
      <c r="A13" s="395"/>
      <c r="B13" s="321" t="s">
        <v>321</v>
      </c>
      <c r="C13" s="130">
        <f>SUM(C11:C12)</f>
        <v>20426.98</v>
      </c>
    </row>
    <row r="14" spans="1:4" x14ac:dyDescent="0.25">
      <c r="A14" s="371" t="s">
        <v>143</v>
      </c>
      <c r="B14" s="112" t="s">
        <v>320</v>
      </c>
      <c r="C14" s="112">
        <v>70019.509999999995</v>
      </c>
    </row>
    <row r="15" spans="1:4" x14ac:dyDescent="0.25">
      <c r="A15" s="371"/>
      <c r="B15" s="128" t="s">
        <v>319</v>
      </c>
      <c r="C15" s="128">
        <v>35903.61</v>
      </c>
    </row>
    <row r="16" spans="1:4" x14ac:dyDescent="0.25">
      <c r="A16" s="372"/>
      <c r="B16" s="321" t="s">
        <v>318</v>
      </c>
      <c r="C16" s="131">
        <f>SUM(C14:C15)</f>
        <v>105923.12</v>
      </c>
    </row>
    <row r="17" spans="1:3" x14ac:dyDescent="0.25">
      <c r="A17" s="312" t="s">
        <v>142</v>
      </c>
      <c r="B17" s="320" t="s">
        <v>317</v>
      </c>
      <c r="C17" s="129">
        <v>8163.91</v>
      </c>
    </row>
    <row r="18" spans="1:3" x14ac:dyDescent="0.25">
      <c r="A18" s="396" t="s">
        <v>141</v>
      </c>
      <c r="B18" s="61" t="s">
        <v>316</v>
      </c>
      <c r="C18" s="112">
        <v>5022.7999999999993</v>
      </c>
    </row>
    <row r="19" spans="1:3" x14ac:dyDescent="0.25">
      <c r="A19" s="397"/>
      <c r="B19" s="61" t="s">
        <v>315</v>
      </c>
      <c r="C19" s="112">
        <v>20442.55</v>
      </c>
    </row>
    <row r="20" spans="1:3" x14ac:dyDescent="0.25">
      <c r="A20" s="398"/>
      <c r="B20" s="320" t="s">
        <v>314</v>
      </c>
      <c r="C20" s="132">
        <f>SUM(C18:C19)</f>
        <v>25465.35</v>
      </c>
    </row>
    <row r="21" spans="1:3" x14ac:dyDescent="0.25">
      <c r="A21" s="310" t="s">
        <v>561</v>
      </c>
      <c r="B21" s="320" t="s">
        <v>564</v>
      </c>
      <c r="C21" s="132">
        <v>0.78</v>
      </c>
    </row>
    <row r="22" spans="1:3" x14ac:dyDescent="0.25">
      <c r="A22" s="312" t="s">
        <v>140</v>
      </c>
      <c r="B22" s="320" t="s">
        <v>313</v>
      </c>
      <c r="C22" s="129">
        <v>16316.69</v>
      </c>
    </row>
    <row r="23" spans="1:3" x14ac:dyDescent="0.25">
      <c r="A23" s="312" t="s">
        <v>139</v>
      </c>
      <c r="B23" s="320" t="s">
        <v>312</v>
      </c>
      <c r="C23" s="129">
        <v>1304.9000000000001</v>
      </c>
    </row>
    <row r="24" spans="1:3" x14ac:dyDescent="0.25">
      <c r="A24" s="392" t="s">
        <v>311</v>
      </c>
      <c r="B24" s="392"/>
      <c r="C24" s="130">
        <f>+C8+C9+C10+C13+C16+C17+C20+C22+C23+C21</f>
        <v>284109.33</v>
      </c>
    </row>
  </sheetData>
  <sheetProtection password="C43B" sheet="1" objects="1" scenarios="1"/>
  <mergeCells count="8">
    <mergeCell ref="A1:C2"/>
    <mergeCell ref="A24:B24"/>
    <mergeCell ref="A6:A8"/>
    <mergeCell ref="A14:A16"/>
    <mergeCell ref="A11:A13"/>
    <mergeCell ref="A18:A20"/>
    <mergeCell ref="A4:A5"/>
    <mergeCell ref="B4:B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AC24"/>
  <sheetViews>
    <sheetView showGridLines="0" zoomScaleNormal="100" workbookViewId="0"/>
  </sheetViews>
  <sheetFormatPr defaultRowHeight="12.75" x14ac:dyDescent="0.2"/>
  <cols>
    <col min="1" max="1" width="2.625" style="32" customWidth="1"/>
    <col min="2" max="2" width="12" style="31" customWidth="1"/>
    <col min="3" max="3" width="69.875" style="31" customWidth="1"/>
    <col min="4" max="16384" width="9" style="32"/>
  </cols>
  <sheetData>
    <row r="1" spans="2:29" x14ac:dyDescent="0.2">
      <c r="AC1" s="33" t="s">
        <v>413</v>
      </c>
    </row>
    <row r="4" spans="2:29" ht="18" customHeight="1" x14ac:dyDescent="0.2">
      <c r="B4" s="34" t="s">
        <v>417</v>
      </c>
      <c r="C4" s="34"/>
    </row>
    <row r="5" spans="2:29" ht="13.5" thickBot="1" x14ac:dyDescent="0.25"/>
    <row r="6" spans="2:29" ht="24.75" customHeight="1" thickTop="1" thickBot="1" x14ac:dyDescent="0.25">
      <c r="B6" s="11" t="s">
        <v>525</v>
      </c>
      <c r="C6" s="35" t="s">
        <v>531</v>
      </c>
    </row>
    <row r="7" spans="2:29" ht="24.75" customHeight="1" thickTop="1" thickBot="1" x14ac:dyDescent="0.25">
      <c r="B7" s="11" t="s">
        <v>306</v>
      </c>
      <c r="C7" s="35" t="s">
        <v>458</v>
      </c>
    </row>
    <row r="8" spans="2:29" ht="24.75" customHeight="1" thickTop="1" thickBot="1" x14ac:dyDescent="0.25">
      <c r="B8" s="11" t="s">
        <v>302</v>
      </c>
      <c r="C8" s="35" t="s">
        <v>459</v>
      </c>
    </row>
    <row r="9" spans="2:29" ht="24.75" customHeight="1" thickTop="1" thickBot="1" x14ac:dyDescent="0.25">
      <c r="B9" s="11" t="s">
        <v>308</v>
      </c>
      <c r="C9" s="35" t="s">
        <v>460</v>
      </c>
    </row>
    <row r="10" spans="2:29" ht="24.75" customHeight="1" thickTop="1" thickBot="1" x14ac:dyDescent="0.25">
      <c r="B10" s="11" t="s">
        <v>310</v>
      </c>
      <c r="C10" s="35" t="s">
        <v>536</v>
      </c>
      <c r="E10" s="1"/>
    </row>
    <row r="11" spans="2:29" ht="24.75" customHeight="1" thickTop="1" thickBot="1" x14ac:dyDescent="0.25">
      <c r="B11" s="11" t="s">
        <v>304</v>
      </c>
      <c r="C11" s="35" t="s">
        <v>461</v>
      </c>
      <c r="E11" s="1"/>
    </row>
    <row r="12" spans="2:29" ht="24.75" customHeight="1" thickTop="1" thickBot="1" x14ac:dyDescent="0.25">
      <c r="B12" s="11" t="s">
        <v>408</v>
      </c>
      <c r="C12" s="35" t="s">
        <v>462</v>
      </c>
      <c r="E12" s="1"/>
    </row>
    <row r="13" spans="2:29" ht="24.75" customHeight="1" thickTop="1" thickBot="1" x14ac:dyDescent="0.25">
      <c r="B13" s="11" t="s">
        <v>449</v>
      </c>
      <c r="C13" s="35" t="s">
        <v>463</v>
      </c>
    </row>
    <row r="14" spans="2:29" ht="24.75" customHeight="1" thickTop="1" thickBot="1" x14ac:dyDescent="0.25">
      <c r="B14" s="11" t="s">
        <v>450</v>
      </c>
      <c r="C14" s="35" t="s">
        <v>464</v>
      </c>
    </row>
    <row r="15" spans="2:29" ht="24.75" customHeight="1" thickTop="1" thickBot="1" x14ac:dyDescent="0.25">
      <c r="B15" s="11" t="s">
        <v>381</v>
      </c>
      <c r="C15" s="35" t="s">
        <v>465</v>
      </c>
    </row>
    <row r="16" spans="2:29" ht="24.75" customHeight="1" thickTop="1" thickBot="1" x14ac:dyDescent="0.25">
      <c r="B16" s="11" t="s">
        <v>451</v>
      </c>
      <c r="C16" s="35" t="s">
        <v>466</v>
      </c>
    </row>
    <row r="17" spans="2:3" ht="24.75" customHeight="1" thickTop="1" thickBot="1" x14ac:dyDescent="0.25">
      <c r="B17" s="11" t="s">
        <v>478</v>
      </c>
      <c r="C17" s="35" t="s">
        <v>526</v>
      </c>
    </row>
    <row r="18" spans="2:3" ht="24.75" customHeight="1" thickTop="1" thickBot="1" x14ac:dyDescent="0.25">
      <c r="B18" s="11" t="s">
        <v>452</v>
      </c>
      <c r="C18" s="35" t="s">
        <v>467</v>
      </c>
    </row>
    <row r="19" spans="2:3" ht="24.75" customHeight="1" thickTop="1" thickBot="1" x14ac:dyDescent="0.25">
      <c r="B19" s="11" t="s">
        <v>654</v>
      </c>
      <c r="C19" s="35" t="s">
        <v>655</v>
      </c>
    </row>
    <row r="20" spans="2:3" ht="24.75" customHeight="1" thickTop="1" thickBot="1" x14ac:dyDescent="0.25">
      <c r="B20" s="11" t="s">
        <v>453</v>
      </c>
      <c r="C20" s="35" t="s">
        <v>468</v>
      </c>
    </row>
    <row r="21" spans="2:3" ht="24.75" customHeight="1" thickTop="1" thickBot="1" x14ac:dyDescent="0.25">
      <c r="B21" s="11" t="s">
        <v>454</v>
      </c>
      <c r="C21" s="35" t="s">
        <v>532</v>
      </c>
    </row>
    <row r="22" spans="2:3" ht="24.75" customHeight="1" thickTop="1" thickBot="1" x14ac:dyDescent="0.25">
      <c r="B22" s="11" t="s">
        <v>455</v>
      </c>
      <c r="C22" s="35" t="s">
        <v>469</v>
      </c>
    </row>
    <row r="23" spans="2:3" ht="24.75" customHeight="1" thickTop="1" thickBot="1" x14ac:dyDescent="0.25">
      <c r="B23" s="11" t="s">
        <v>457</v>
      </c>
      <c r="C23" s="35" t="s">
        <v>470</v>
      </c>
    </row>
    <row r="24" spans="2:3" ht="24.75" customHeight="1" thickTop="1" x14ac:dyDescent="0.2">
      <c r="B24" s="11" t="s">
        <v>456</v>
      </c>
      <c r="C24" s="35" t="s">
        <v>471</v>
      </c>
    </row>
  </sheetData>
  <sheetProtection password="C43B" sheet="1" objects="1" scenarios="1"/>
  <printOptions horizontalCentered="1"/>
  <pageMargins left="0.55118110236220474" right="0.55118110236220474" top="0.79" bottom="0.55118110236220474" header="0.31496062992125984" footer="0.31496062992125984"/>
  <pageSetup paperSize="9" scale="98" orientation="portrait" r:id="rId1"/>
  <headerFooter>
    <oddFooter>&amp;R&amp;8Pág. 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1:C24"/>
  <sheetViews>
    <sheetView showGridLines="0" workbookViewId="0">
      <selection sqref="A1:C2"/>
    </sheetView>
  </sheetViews>
  <sheetFormatPr defaultRowHeight="15" x14ac:dyDescent="0.25"/>
  <cols>
    <col min="1" max="1" width="16.625" style="122" customWidth="1"/>
    <col min="2" max="2" width="29.625" style="108" customWidth="1"/>
    <col min="3" max="3" width="12.625" style="108" customWidth="1"/>
    <col min="4" max="16384" width="9" style="108"/>
  </cols>
  <sheetData>
    <row r="1" spans="1:3" ht="15" customHeight="1" x14ac:dyDescent="0.25">
      <c r="A1" s="391" t="s">
        <v>563</v>
      </c>
      <c r="B1" s="391"/>
      <c r="C1" s="391"/>
    </row>
    <row r="2" spans="1:3" x14ac:dyDescent="0.25">
      <c r="A2" s="391"/>
      <c r="B2" s="391"/>
      <c r="C2" s="391"/>
    </row>
    <row r="3" spans="1:3" x14ac:dyDescent="0.25">
      <c r="A3" s="304" t="s">
        <v>295</v>
      </c>
    </row>
    <row r="4" spans="1:3" x14ac:dyDescent="0.25">
      <c r="A4" s="399" t="s">
        <v>223</v>
      </c>
      <c r="B4" s="401" t="s">
        <v>329</v>
      </c>
      <c r="C4" s="124">
        <v>2018</v>
      </c>
    </row>
    <row r="5" spans="1:3" x14ac:dyDescent="0.25">
      <c r="A5" s="400"/>
      <c r="B5" s="401"/>
      <c r="C5" s="125" t="s">
        <v>227</v>
      </c>
    </row>
    <row r="6" spans="1:3" x14ac:dyDescent="0.25">
      <c r="A6" s="370" t="s">
        <v>24</v>
      </c>
      <c r="B6" s="126" t="s">
        <v>328</v>
      </c>
      <c r="C6" s="112">
        <v>0</v>
      </c>
    </row>
    <row r="7" spans="1:3" x14ac:dyDescent="0.25">
      <c r="A7" s="371"/>
      <c r="B7" s="127" t="s">
        <v>327</v>
      </c>
      <c r="C7" s="128">
        <v>0</v>
      </c>
    </row>
    <row r="8" spans="1:3" x14ac:dyDescent="0.25">
      <c r="A8" s="372"/>
      <c r="B8" s="320" t="s">
        <v>326</v>
      </c>
      <c r="C8" s="129">
        <f>SUM(C6:C7)</f>
        <v>0</v>
      </c>
    </row>
    <row r="9" spans="1:3" x14ac:dyDescent="0.25">
      <c r="A9" s="312" t="s">
        <v>146</v>
      </c>
      <c r="B9" s="320" t="s">
        <v>325</v>
      </c>
      <c r="C9" s="129">
        <v>9.17</v>
      </c>
    </row>
    <row r="10" spans="1:3" x14ac:dyDescent="0.25">
      <c r="A10" s="312" t="s">
        <v>145</v>
      </c>
      <c r="B10" s="320" t="s">
        <v>324</v>
      </c>
      <c r="C10" s="129">
        <v>0</v>
      </c>
    </row>
    <row r="11" spans="1:3" x14ac:dyDescent="0.25">
      <c r="A11" s="393" t="s">
        <v>144</v>
      </c>
      <c r="B11" s="61" t="s">
        <v>323</v>
      </c>
      <c r="C11" s="112">
        <v>3.19</v>
      </c>
    </row>
    <row r="12" spans="1:3" x14ac:dyDescent="0.25">
      <c r="A12" s="394"/>
      <c r="B12" s="61" t="s">
        <v>322</v>
      </c>
      <c r="C12" s="112">
        <v>1.33</v>
      </c>
    </row>
    <row r="13" spans="1:3" x14ac:dyDescent="0.25">
      <c r="A13" s="395"/>
      <c r="B13" s="321" t="s">
        <v>321</v>
      </c>
      <c r="C13" s="130">
        <f>SUM(C11:C12)</f>
        <v>4.5199999999999996</v>
      </c>
    </row>
    <row r="14" spans="1:3" x14ac:dyDescent="0.25">
      <c r="A14" s="371" t="s">
        <v>143</v>
      </c>
      <c r="B14" s="112" t="s">
        <v>320</v>
      </c>
      <c r="C14" s="112">
        <v>1.28</v>
      </c>
    </row>
    <row r="15" spans="1:3" x14ac:dyDescent="0.25">
      <c r="A15" s="371"/>
      <c r="B15" s="128" t="s">
        <v>319</v>
      </c>
      <c r="C15" s="128">
        <v>7.0000000000000007E-2</v>
      </c>
    </row>
    <row r="16" spans="1:3" x14ac:dyDescent="0.25">
      <c r="A16" s="372"/>
      <c r="B16" s="321" t="s">
        <v>318</v>
      </c>
      <c r="C16" s="131">
        <f>SUM(C14:C15)</f>
        <v>1.35</v>
      </c>
    </row>
    <row r="17" spans="1:3" x14ac:dyDescent="0.25">
      <c r="A17" s="312" t="s">
        <v>142</v>
      </c>
      <c r="B17" s="320" t="s">
        <v>317</v>
      </c>
      <c r="C17" s="129">
        <v>0.57999999999999996</v>
      </c>
    </row>
    <row r="18" spans="1:3" x14ac:dyDescent="0.25">
      <c r="A18" s="396" t="s">
        <v>141</v>
      </c>
      <c r="B18" s="61" t="s">
        <v>316</v>
      </c>
      <c r="C18" s="112">
        <v>5.97</v>
      </c>
    </row>
    <row r="19" spans="1:3" x14ac:dyDescent="0.25">
      <c r="A19" s="397"/>
      <c r="B19" s="61" t="s">
        <v>315</v>
      </c>
      <c r="C19" s="112">
        <v>1.45</v>
      </c>
    </row>
    <row r="20" spans="1:3" x14ac:dyDescent="0.25">
      <c r="A20" s="398"/>
      <c r="B20" s="320" t="s">
        <v>314</v>
      </c>
      <c r="C20" s="132">
        <f>SUM(C18:C19)</f>
        <v>7.42</v>
      </c>
    </row>
    <row r="21" spans="1:3" x14ac:dyDescent="0.25">
      <c r="A21" s="310" t="s">
        <v>561</v>
      </c>
      <c r="B21" s="320" t="s">
        <v>564</v>
      </c>
      <c r="C21" s="132">
        <v>0</v>
      </c>
    </row>
    <row r="22" spans="1:3" x14ac:dyDescent="0.25">
      <c r="A22" s="312" t="s">
        <v>140</v>
      </c>
      <c r="B22" s="320" t="s">
        <v>313</v>
      </c>
      <c r="C22" s="129">
        <v>0</v>
      </c>
    </row>
    <row r="23" spans="1:3" x14ac:dyDescent="0.25">
      <c r="A23" s="312" t="s">
        <v>139</v>
      </c>
      <c r="B23" s="320" t="s">
        <v>312</v>
      </c>
      <c r="C23" s="129">
        <v>0.03</v>
      </c>
    </row>
    <row r="24" spans="1:3" x14ac:dyDescent="0.25">
      <c r="A24" s="392" t="s">
        <v>311</v>
      </c>
      <c r="B24" s="392"/>
      <c r="C24" s="130">
        <f>+C8+C9+C10+C13+C16+C17+C20+C22+C23</f>
        <v>23.07</v>
      </c>
    </row>
  </sheetData>
  <sheetProtection password="C43B" sheet="1" objects="1" scenarios="1"/>
  <mergeCells count="8">
    <mergeCell ref="A24:B24"/>
    <mergeCell ref="A1:C2"/>
    <mergeCell ref="B4:B5"/>
    <mergeCell ref="A6:A8"/>
    <mergeCell ref="A11:A13"/>
    <mergeCell ref="A14:A16"/>
    <mergeCell ref="A18:A20"/>
    <mergeCell ref="A4:A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A1:E48"/>
  <sheetViews>
    <sheetView showGridLines="0" workbookViewId="0">
      <pane ySplit="1" topLeftCell="A2" activePane="bottomLeft" state="frozen"/>
      <selection pane="bottomLeft" sqref="A1:D1"/>
    </sheetView>
  </sheetViews>
  <sheetFormatPr defaultRowHeight="15" x14ac:dyDescent="0.25"/>
  <cols>
    <col min="1" max="1" width="25.875" style="108" bestFit="1" customWidth="1"/>
    <col min="2" max="2" width="32.625" style="108" bestFit="1" customWidth="1"/>
    <col min="3" max="3" width="14.75" style="121" bestFit="1" customWidth="1"/>
    <col min="4" max="4" width="11.5" style="122" bestFit="1" customWidth="1"/>
    <col min="5" max="6" width="9" style="108"/>
    <col min="7" max="7" width="10.875" style="108" bestFit="1" customWidth="1"/>
    <col min="8" max="16384" width="9" style="108"/>
  </cols>
  <sheetData>
    <row r="1" spans="1:5" x14ac:dyDescent="0.25">
      <c r="A1" s="351" t="s">
        <v>634</v>
      </c>
      <c r="B1" s="351"/>
      <c r="C1" s="351"/>
      <c r="D1" s="351"/>
      <c r="E1" s="123"/>
    </row>
    <row r="2" spans="1:5" x14ac:dyDescent="0.25">
      <c r="A2" s="314" t="s">
        <v>294</v>
      </c>
    </row>
    <row r="3" spans="1:5" x14ac:dyDescent="0.25">
      <c r="A3" s="388" t="s">
        <v>223</v>
      </c>
      <c r="B3" s="401" t="s">
        <v>330</v>
      </c>
      <c r="C3" s="383">
        <v>2018</v>
      </c>
      <c r="D3" s="383"/>
    </row>
    <row r="4" spans="1:5" x14ac:dyDescent="0.25">
      <c r="A4" s="388"/>
      <c r="B4" s="406"/>
      <c r="C4" s="318" t="s">
        <v>222</v>
      </c>
      <c r="D4" s="133" t="s">
        <v>227</v>
      </c>
    </row>
    <row r="5" spans="1:5" x14ac:dyDescent="0.25">
      <c r="A5" s="316" t="s">
        <v>125</v>
      </c>
      <c r="B5" s="319"/>
      <c r="C5" s="137">
        <v>4696</v>
      </c>
      <c r="D5" s="134">
        <v>4970.8599999999997</v>
      </c>
    </row>
    <row r="6" spans="1:5" x14ac:dyDescent="0.25">
      <c r="A6" s="135" t="s">
        <v>124</v>
      </c>
      <c r="B6" s="136"/>
      <c r="C6" s="137">
        <v>13</v>
      </c>
      <c r="D6" s="138">
        <v>1.93</v>
      </c>
    </row>
    <row r="7" spans="1:5" x14ac:dyDescent="0.25">
      <c r="A7" s="315" t="s">
        <v>123</v>
      </c>
      <c r="B7" s="136"/>
      <c r="C7" s="137">
        <v>159</v>
      </c>
      <c r="D7" s="138">
        <v>86.74</v>
      </c>
    </row>
    <row r="8" spans="1:5" x14ac:dyDescent="0.25">
      <c r="A8" s="135" t="s">
        <v>122</v>
      </c>
      <c r="B8" s="139"/>
      <c r="C8" s="140">
        <v>99</v>
      </c>
      <c r="D8" s="141">
        <v>559.53</v>
      </c>
    </row>
    <row r="9" spans="1:5" x14ac:dyDescent="0.25">
      <c r="A9" s="315" t="s">
        <v>511</v>
      </c>
      <c r="B9" s="139"/>
      <c r="C9" s="140">
        <v>38</v>
      </c>
      <c r="D9" s="141">
        <v>115.53</v>
      </c>
    </row>
    <row r="10" spans="1:5" x14ac:dyDescent="0.25">
      <c r="A10" s="315" t="s">
        <v>121</v>
      </c>
      <c r="B10" s="139"/>
      <c r="C10" s="140">
        <v>28758</v>
      </c>
      <c r="D10" s="141">
        <v>6964.29</v>
      </c>
    </row>
    <row r="11" spans="1:5" x14ac:dyDescent="0.25">
      <c r="A11" s="135" t="s">
        <v>120</v>
      </c>
      <c r="B11" s="142"/>
      <c r="C11" s="143">
        <v>223</v>
      </c>
      <c r="D11" s="144">
        <v>808.56</v>
      </c>
    </row>
    <row r="12" spans="1:5" x14ac:dyDescent="0.25">
      <c r="A12" s="393" t="s">
        <v>119</v>
      </c>
      <c r="B12" s="112" t="s">
        <v>331</v>
      </c>
      <c r="C12" s="126">
        <v>44</v>
      </c>
      <c r="D12" s="112">
        <v>10.95</v>
      </c>
    </row>
    <row r="13" spans="1:5" x14ac:dyDescent="0.25">
      <c r="A13" s="394"/>
      <c r="B13" s="145" t="s">
        <v>332</v>
      </c>
      <c r="C13" s="146">
        <v>25</v>
      </c>
      <c r="D13" s="147">
        <v>77.900000000000006</v>
      </c>
    </row>
    <row r="14" spans="1:5" x14ac:dyDescent="0.25">
      <c r="A14" s="395"/>
      <c r="B14" s="404" t="s">
        <v>333</v>
      </c>
      <c r="C14" s="405"/>
      <c r="D14" s="129">
        <f>SUM(D12:D13)</f>
        <v>88.850000000000009</v>
      </c>
    </row>
    <row r="15" spans="1:5" x14ac:dyDescent="0.25">
      <c r="A15" s="315" t="s">
        <v>118</v>
      </c>
      <c r="B15" s="148"/>
      <c r="C15" s="149">
        <v>190</v>
      </c>
      <c r="D15" s="150">
        <v>68.430000000000007</v>
      </c>
    </row>
    <row r="16" spans="1:5" x14ac:dyDescent="0.25">
      <c r="A16" s="315" t="s">
        <v>117</v>
      </c>
      <c r="B16" s="142"/>
      <c r="C16" s="151">
        <v>493</v>
      </c>
      <c r="D16" s="138">
        <v>686.78</v>
      </c>
    </row>
    <row r="17" spans="1:4" x14ac:dyDescent="0.25">
      <c r="A17" s="315" t="s">
        <v>116</v>
      </c>
      <c r="B17" s="136"/>
      <c r="C17" s="137">
        <v>80</v>
      </c>
      <c r="D17" s="138">
        <v>1033.7</v>
      </c>
    </row>
    <row r="18" spans="1:4" x14ac:dyDescent="0.25">
      <c r="A18" s="315" t="s">
        <v>115</v>
      </c>
      <c r="B18" s="136"/>
      <c r="C18" s="137">
        <v>9</v>
      </c>
      <c r="D18" s="138">
        <v>8.32</v>
      </c>
    </row>
    <row r="19" spans="1:4" x14ac:dyDescent="0.25">
      <c r="A19" s="135" t="s">
        <v>114</v>
      </c>
      <c r="B19" s="136"/>
      <c r="C19" s="137">
        <v>96</v>
      </c>
      <c r="D19" s="138">
        <v>197.15</v>
      </c>
    </row>
    <row r="20" spans="1:4" x14ac:dyDescent="0.25">
      <c r="A20" s="393" t="s">
        <v>113</v>
      </c>
      <c r="B20" s="112" t="s">
        <v>331</v>
      </c>
      <c r="C20" s="126">
        <v>499</v>
      </c>
      <c r="D20" s="112">
        <v>992.45</v>
      </c>
    </row>
    <row r="21" spans="1:4" x14ac:dyDescent="0.25">
      <c r="A21" s="394"/>
      <c r="B21" s="112" t="s">
        <v>332</v>
      </c>
      <c r="C21" s="126">
        <v>69</v>
      </c>
      <c r="D21" s="112">
        <v>519.17999999999995</v>
      </c>
    </row>
    <row r="22" spans="1:4" x14ac:dyDescent="0.25">
      <c r="A22" s="394"/>
      <c r="B22" s="128"/>
      <c r="C22" s="127">
        <v>33</v>
      </c>
      <c r="D22" s="112">
        <v>42.76</v>
      </c>
    </row>
    <row r="23" spans="1:4" x14ac:dyDescent="0.25">
      <c r="A23" s="395"/>
      <c r="B23" s="402" t="s">
        <v>334</v>
      </c>
      <c r="C23" s="403"/>
      <c r="D23" s="152">
        <f>SUM(D20:D22)</f>
        <v>1554.39</v>
      </c>
    </row>
    <row r="24" spans="1:4" x14ac:dyDescent="0.25">
      <c r="A24" s="316" t="s">
        <v>562</v>
      </c>
      <c r="B24" s="142"/>
      <c r="C24" s="151">
        <v>6</v>
      </c>
      <c r="D24" s="138">
        <v>35.090000000000003</v>
      </c>
    </row>
    <row r="25" spans="1:4" x14ac:dyDescent="0.25">
      <c r="A25" s="315" t="s">
        <v>112</v>
      </c>
      <c r="B25" s="136"/>
      <c r="C25" s="137">
        <v>210</v>
      </c>
      <c r="D25" s="138">
        <v>509.56</v>
      </c>
    </row>
    <row r="26" spans="1:4" x14ac:dyDescent="0.25">
      <c r="A26" s="315" t="s">
        <v>111</v>
      </c>
      <c r="B26" s="136"/>
      <c r="C26" s="137">
        <v>419</v>
      </c>
      <c r="D26" s="138">
        <v>1783.86</v>
      </c>
    </row>
    <row r="27" spans="1:4" x14ac:dyDescent="0.25">
      <c r="A27" s="315" t="s">
        <v>110</v>
      </c>
      <c r="B27" s="136"/>
      <c r="C27" s="137">
        <v>50</v>
      </c>
      <c r="D27" s="138">
        <v>141.41999999999999</v>
      </c>
    </row>
    <row r="28" spans="1:4" x14ac:dyDescent="0.25">
      <c r="A28" s="315" t="s">
        <v>109</v>
      </c>
      <c r="B28" s="136"/>
      <c r="C28" s="137">
        <v>220</v>
      </c>
      <c r="D28" s="138">
        <v>266.95999999999998</v>
      </c>
    </row>
    <row r="29" spans="1:4" x14ac:dyDescent="0.25">
      <c r="A29" s="315" t="s">
        <v>108</v>
      </c>
      <c r="B29" s="136"/>
      <c r="C29" s="137">
        <v>10</v>
      </c>
      <c r="D29" s="138">
        <v>1.96</v>
      </c>
    </row>
    <row r="30" spans="1:4" x14ac:dyDescent="0.25">
      <c r="A30" s="315" t="s">
        <v>107</v>
      </c>
      <c r="B30" s="136"/>
      <c r="C30" s="137">
        <v>121</v>
      </c>
      <c r="D30" s="138">
        <v>58.19</v>
      </c>
    </row>
    <row r="31" spans="1:4" x14ac:dyDescent="0.25">
      <c r="A31" s="135" t="s">
        <v>106</v>
      </c>
      <c r="B31" s="136"/>
      <c r="C31" s="137">
        <v>586</v>
      </c>
      <c r="D31" s="138">
        <v>830.97</v>
      </c>
    </row>
    <row r="32" spans="1:4" x14ac:dyDescent="0.25">
      <c r="A32" s="311" t="s">
        <v>105</v>
      </c>
      <c r="B32" s="136"/>
      <c r="C32" s="137">
        <v>30</v>
      </c>
      <c r="D32" s="138">
        <v>7.53</v>
      </c>
    </row>
    <row r="33" spans="1:4" x14ac:dyDescent="0.25">
      <c r="A33" s="393" t="s">
        <v>104</v>
      </c>
      <c r="B33" s="112" t="s">
        <v>331</v>
      </c>
      <c r="C33" s="126">
        <v>109</v>
      </c>
      <c r="D33" s="112">
        <v>123.19</v>
      </c>
    </row>
    <row r="34" spans="1:4" x14ac:dyDescent="0.25">
      <c r="A34" s="394"/>
      <c r="B34" s="128" t="s">
        <v>332</v>
      </c>
      <c r="C34" s="127">
        <v>162</v>
      </c>
      <c r="D34" s="112">
        <v>981.08</v>
      </c>
    </row>
    <row r="35" spans="1:4" x14ac:dyDescent="0.25">
      <c r="A35" s="395"/>
      <c r="B35" s="402" t="s">
        <v>335</v>
      </c>
      <c r="C35" s="403"/>
      <c r="D35" s="152">
        <f>SUM(D33:D34)</f>
        <v>1104.27</v>
      </c>
    </row>
    <row r="36" spans="1:4" x14ac:dyDescent="0.25">
      <c r="A36" s="315" t="s">
        <v>103</v>
      </c>
      <c r="B36" s="136"/>
      <c r="C36" s="137">
        <v>3</v>
      </c>
      <c r="D36" s="138">
        <v>12.98</v>
      </c>
    </row>
    <row r="37" spans="1:4" x14ac:dyDescent="0.25">
      <c r="A37" s="135" t="s">
        <v>102</v>
      </c>
      <c r="B37" s="136"/>
      <c r="C37" s="137">
        <v>3</v>
      </c>
      <c r="D37" s="138">
        <v>1.08</v>
      </c>
    </row>
    <row r="38" spans="1:4" x14ac:dyDescent="0.25">
      <c r="A38" s="317" t="s">
        <v>500</v>
      </c>
      <c r="B38" s="136"/>
      <c r="C38" s="137">
        <v>1</v>
      </c>
      <c r="D38" s="138">
        <v>0.57999999999999996</v>
      </c>
    </row>
    <row r="39" spans="1:4" x14ac:dyDescent="0.25">
      <c r="A39" s="317" t="s">
        <v>501</v>
      </c>
      <c r="B39" s="136"/>
      <c r="C39" s="137">
        <v>0</v>
      </c>
      <c r="D39" s="138">
        <v>0</v>
      </c>
    </row>
    <row r="40" spans="1:4" x14ac:dyDescent="0.25">
      <c r="A40" s="396" t="s">
        <v>22</v>
      </c>
      <c r="B40" s="112" t="s">
        <v>331</v>
      </c>
      <c r="C40" s="126">
        <v>170</v>
      </c>
      <c r="D40" s="112">
        <v>122.71</v>
      </c>
    </row>
    <row r="41" spans="1:4" x14ac:dyDescent="0.25">
      <c r="A41" s="397"/>
      <c r="B41" s="128" t="s">
        <v>332</v>
      </c>
      <c r="C41" s="127">
        <v>386</v>
      </c>
      <c r="D41" s="112">
        <v>14471.7</v>
      </c>
    </row>
    <row r="42" spans="1:4" x14ac:dyDescent="0.25">
      <c r="A42" s="398"/>
      <c r="B42" s="402" t="s">
        <v>336</v>
      </c>
      <c r="C42" s="403"/>
      <c r="D42" s="152">
        <f>SUM(D40:D41)</f>
        <v>14594.41</v>
      </c>
    </row>
    <row r="43" spans="1:4" x14ac:dyDescent="0.25">
      <c r="A43" s="393" t="s">
        <v>101</v>
      </c>
      <c r="B43" s="112" t="s">
        <v>331</v>
      </c>
      <c r="C43" s="126">
        <v>65645</v>
      </c>
      <c r="D43" s="112">
        <v>14838.02</v>
      </c>
    </row>
    <row r="44" spans="1:4" x14ac:dyDescent="0.25">
      <c r="A44" s="394"/>
      <c r="B44" s="112" t="s">
        <v>337</v>
      </c>
      <c r="C44" s="126">
        <v>0</v>
      </c>
      <c r="D44" s="112">
        <v>0</v>
      </c>
    </row>
    <row r="45" spans="1:4" x14ac:dyDescent="0.25">
      <c r="A45" s="394"/>
      <c r="B45" s="112" t="s">
        <v>320</v>
      </c>
      <c r="C45" s="126">
        <v>0</v>
      </c>
      <c r="D45" s="112">
        <v>0</v>
      </c>
    </row>
    <row r="46" spans="1:4" x14ac:dyDescent="0.25">
      <c r="A46" s="394"/>
      <c r="B46" s="128" t="s">
        <v>332</v>
      </c>
      <c r="C46" s="127">
        <v>172</v>
      </c>
      <c r="D46" s="112">
        <v>388.98</v>
      </c>
    </row>
    <row r="47" spans="1:4" x14ac:dyDescent="0.25">
      <c r="A47" s="395"/>
      <c r="B47" s="402" t="s">
        <v>338</v>
      </c>
      <c r="C47" s="403"/>
      <c r="D47" s="152">
        <f>SUM(D43:D46)</f>
        <v>15227</v>
      </c>
    </row>
    <row r="48" spans="1:4" x14ac:dyDescent="0.25">
      <c r="A48" s="407" t="s">
        <v>339</v>
      </c>
      <c r="B48" s="407"/>
      <c r="C48" s="407"/>
      <c r="D48" s="153">
        <f>+D5+D6+D7+D8+D9+D10+D11+D14+D15+D16+D17+D18+D19+D23+D24+D25+D26+D27+D28+D29+D30+D31+D32+D35+D36+D37+D38+D39+D42+D47</f>
        <v>51720.92</v>
      </c>
    </row>
  </sheetData>
  <sheetProtection password="C43B" sheet="1" objects="1" scenarios="1"/>
  <mergeCells count="15">
    <mergeCell ref="A48:C48"/>
    <mergeCell ref="A33:A35"/>
    <mergeCell ref="B35:C35"/>
    <mergeCell ref="A40:A42"/>
    <mergeCell ref="B42:C42"/>
    <mergeCell ref="A43:A47"/>
    <mergeCell ref="B47:C47"/>
    <mergeCell ref="A20:A23"/>
    <mergeCell ref="B23:C23"/>
    <mergeCell ref="A1:D1"/>
    <mergeCell ref="A12:A14"/>
    <mergeCell ref="B14:C14"/>
    <mergeCell ref="C3:D3"/>
    <mergeCell ref="B3:B4"/>
    <mergeCell ref="A3:A4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pageSetUpPr fitToPage="1"/>
  </sheetPr>
  <dimension ref="A1:D48"/>
  <sheetViews>
    <sheetView showGridLines="0" workbookViewId="0">
      <pane ySplit="1" topLeftCell="A2" activePane="bottomLeft" state="frozen"/>
      <selection pane="bottomLeft" sqref="A1:D1"/>
    </sheetView>
  </sheetViews>
  <sheetFormatPr defaultRowHeight="15" x14ac:dyDescent="0.25"/>
  <cols>
    <col min="1" max="1" width="25.875" style="108" bestFit="1" customWidth="1"/>
    <col min="2" max="2" width="32.625" style="108" bestFit="1" customWidth="1"/>
    <col min="3" max="3" width="14.75" style="121" bestFit="1" customWidth="1"/>
    <col min="4" max="4" width="11.5" style="122" bestFit="1" customWidth="1"/>
    <col min="5" max="16384" width="9" style="108"/>
  </cols>
  <sheetData>
    <row r="1" spans="1:4" x14ac:dyDescent="0.25">
      <c r="A1" s="351" t="s">
        <v>634</v>
      </c>
      <c r="B1" s="351"/>
      <c r="C1" s="351"/>
      <c r="D1" s="351"/>
    </row>
    <row r="2" spans="1:4" x14ac:dyDescent="0.25">
      <c r="A2" s="314" t="s">
        <v>295</v>
      </c>
      <c r="B2" s="121"/>
      <c r="C2" s="122"/>
      <c r="D2" s="314"/>
    </row>
    <row r="3" spans="1:4" x14ac:dyDescent="0.25">
      <c r="A3" s="388" t="s">
        <v>223</v>
      </c>
      <c r="B3" s="401" t="s">
        <v>330</v>
      </c>
      <c r="C3" s="383">
        <v>2018</v>
      </c>
      <c r="D3" s="383"/>
    </row>
    <row r="4" spans="1:4" x14ac:dyDescent="0.25">
      <c r="A4" s="388"/>
      <c r="B4" s="406"/>
      <c r="C4" s="318" t="s">
        <v>222</v>
      </c>
      <c r="D4" s="133" t="s">
        <v>227</v>
      </c>
    </row>
    <row r="5" spans="1:4" x14ac:dyDescent="0.25">
      <c r="A5" s="316" t="s">
        <v>125</v>
      </c>
      <c r="B5" s="319"/>
      <c r="C5" s="137">
        <v>2</v>
      </c>
      <c r="D5" s="134">
        <v>0.28999999999999998</v>
      </c>
    </row>
    <row r="6" spans="1:4" x14ac:dyDescent="0.25">
      <c r="A6" s="135" t="s">
        <v>124</v>
      </c>
      <c r="B6" s="136"/>
      <c r="C6" s="137">
        <v>1</v>
      </c>
      <c r="D6" s="138">
        <v>0.06</v>
      </c>
    </row>
    <row r="7" spans="1:4" x14ac:dyDescent="0.25">
      <c r="A7" s="315" t="s">
        <v>123</v>
      </c>
      <c r="B7" s="136"/>
      <c r="C7" s="137">
        <v>5</v>
      </c>
      <c r="D7" s="138">
        <v>0.36</v>
      </c>
    </row>
    <row r="8" spans="1:4" x14ac:dyDescent="0.25">
      <c r="A8" s="135" t="s">
        <v>122</v>
      </c>
      <c r="B8" s="139"/>
      <c r="C8" s="140">
        <v>0</v>
      </c>
      <c r="D8" s="141">
        <v>0</v>
      </c>
    </row>
    <row r="9" spans="1:4" x14ac:dyDescent="0.25">
      <c r="A9" s="315" t="s">
        <v>511</v>
      </c>
      <c r="B9" s="139"/>
      <c r="C9" s="140">
        <v>0</v>
      </c>
      <c r="D9" s="141">
        <v>0</v>
      </c>
    </row>
    <row r="10" spans="1:4" x14ac:dyDescent="0.25">
      <c r="A10" s="315" t="s">
        <v>121</v>
      </c>
      <c r="B10" s="139"/>
      <c r="C10" s="140">
        <v>393</v>
      </c>
      <c r="D10" s="141">
        <v>30.21</v>
      </c>
    </row>
    <row r="11" spans="1:4" x14ac:dyDescent="0.25">
      <c r="A11" s="135" t="s">
        <v>120</v>
      </c>
      <c r="B11" s="142"/>
      <c r="C11" s="143">
        <v>143</v>
      </c>
      <c r="D11" s="144">
        <v>8.5500000000000007</v>
      </c>
    </row>
    <row r="12" spans="1:4" x14ac:dyDescent="0.25">
      <c r="A12" s="393" t="s">
        <v>119</v>
      </c>
      <c r="B12" s="112" t="s">
        <v>331</v>
      </c>
      <c r="C12" s="126">
        <v>0</v>
      </c>
      <c r="D12" s="112">
        <v>0</v>
      </c>
    </row>
    <row r="13" spans="1:4" x14ac:dyDescent="0.25">
      <c r="A13" s="394"/>
      <c r="B13" s="145" t="s">
        <v>332</v>
      </c>
      <c r="C13" s="146">
        <v>0</v>
      </c>
      <c r="D13" s="147">
        <v>0</v>
      </c>
    </row>
    <row r="14" spans="1:4" x14ac:dyDescent="0.25">
      <c r="A14" s="395"/>
      <c r="B14" s="404" t="s">
        <v>333</v>
      </c>
      <c r="C14" s="405"/>
      <c r="D14" s="129">
        <f>SUM(D12:D13)</f>
        <v>0</v>
      </c>
    </row>
    <row r="15" spans="1:4" x14ac:dyDescent="0.25">
      <c r="A15" s="315" t="s">
        <v>118</v>
      </c>
      <c r="B15" s="148"/>
      <c r="C15" s="149">
        <v>0</v>
      </c>
      <c r="D15" s="150">
        <v>0</v>
      </c>
    </row>
    <row r="16" spans="1:4" x14ac:dyDescent="0.25">
      <c r="A16" s="315" t="s">
        <v>117</v>
      </c>
      <c r="B16" s="142"/>
      <c r="C16" s="151">
        <v>12</v>
      </c>
      <c r="D16" s="138">
        <v>0.52</v>
      </c>
    </row>
    <row r="17" spans="1:4" x14ac:dyDescent="0.25">
      <c r="A17" s="315" t="s">
        <v>116</v>
      </c>
      <c r="B17" s="136"/>
      <c r="C17" s="137">
        <v>20</v>
      </c>
      <c r="D17" s="138">
        <v>1.65</v>
      </c>
    </row>
    <row r="18" spans="1:4" x14ac:dyDescent="0.25">
      <c r="A18" s="315" t="s">
        <v>115</v>
      </c>
      <c r="B18" s="136"/>
      <c r="C18" s="137">
        <v>0</v>
      </c>
      <c r="D18" s="138">
        <v>0</v>
      </c>
    </row>
    <row r="19" spans="1:4" x14ac:dyDescent="0.25">
      <c r="A19" s="135" t="s">
        <v>114</v>
      </c>
      <c r="B19" s="136"/>
      <c r="C19" s="137">
        <v>0</v>
      </c>
      <c r="D19" s="138">
        <v>0</v>
      </c>
    </row>
    <row r="20" spans="1:4" x14ac:dyDescent="0.25">
      <c r="A20" s="393" t="s">
        <v>113</v>
      </c>
      <c r="B20" s="112" t="s">
        <v>331</v>
      </c>
      <c r="C20" s="126">
        <v>5</v>
      </c>
      <c r="D20" s="112">
        <v>0.82</v>
      </c>
    </row>
    <row r="21" spans="1:4" x14ac:dyDescent="0.25">
      <c r="A21" s="394"/>
      <c r="B21" s="112" t="s">
        <v>332</v>
      </c>
      <c r="C21" s="126">
        <v>0</v>
      </c>
      <c r="D21" s="112">
        <v>0</v>
      </c>
    </row>
    <row r="22" spans="1:4" x14ac:dyDescent="0.25">
      <c r="A22" s="394"/>
      <c r="B22" s="128"/>
      <c r="C22" s="127">
        <v>0</v>
      </c>
      <c r="D22" s="112">
        <v>0</v>
      </c>
    </row>
    <row r="23" spans="1:4" x14ac:dyDescent="0.25">
      <c r="A23" s="395"/>
      <c r="B23" s="402" t="s">
        <v>334</v>
      </c>
      <c r="C23" s="403"/>
      <c r="D23" s="152">
        <f>SUM(D20:D22)</f>
        <v>0.82</v>
      </c>
    </row>
    <row r="24" spans="1:4" x14ac:dyDescent="0.25">
      <c r="A24" s="316" t="s">
        <v>562</v>
      </c>
      <c r="B24" s="136"/>
      <c r="C24" s="137">
        <v>0</v>
      </c>
      <c r="D24" s="138">
        <v>0</v>
      </c>
    </row>
    <row r="25" spans="1:4" x14ac:dyDescent="0.25">
      <c r="A25" s="315" t="s">
        <v>112</v>
      </c>
      <c r="B25" s="136"/>
      <c r="C25" s="137">
        <v>1</v>
      </c>
      <c r="D25" s="138">
        <v>0.19</v>
      </c>
    </row>
    <row r="26" spans="1:4" x14ac:dyDescent="0.25">
      <c r="A26" s="315" t="s">
        <v>111</v>
      </c>
      <c r="B26" s="136"/>
      <c r="C26" s="137">
        <v>0</v>
      </c>
      <c r="D26" s="138">
        <v>0</v>
      </c>
    </row>
    <row r="27" spans="1:4" x14ac:dyDescent="0.25">
      <c r="A27" s="315" t="s">
        <v>110</v>
      </c>
      <c r="B27" s="136"/>
      <c r="C27" s="137">
        <v>0</v>
      </c>
      <c r="D27" s="138">
        <v>0</v>
      </c>
    </row>
    <row r="28" spans="1:4" x14ac:dyDescent="0.25">
      <c r="A28" s="315" t="s">
        <v>109</v>
      </c>
      <c r="B28" s="136"/>
      <c r="C28" s="137">
        <v>6</v>
      </c>
      <c r="D28" s="138">
        <v>0.53</v>
      </c>
    </row>
    <row r="29" spans="1:4" x14ac:dyDescent="0.25">
      <c r="A29" s="315" t="s">
        <v>108</v>
      </c>
      <c r="B29" s="136"/>
      <c r="C29" s="137">
        <v>0</v>
      </c>
      <c r="D29" s="138">
        <v>0</v>
      </c>
    </row>
    <row r="30" spans="1:4" x14ac:dyDescent="0.25">
      <c r="A30" s="315" t="s">
        <v>107</v>
      </c>
      <c r="B30" s="136"/>
      <c r="C30" s="137">
        <v>0</v>
      </c>
      <c r="D30" s="138">
        <v>0</v>
      </c>
    </row>
    <row r="31" spans="1:4" x14ac:dyDescent="0.25">
      <c r="A31" s="135" t="s">
        <v>106</v>
      </c>
      <c r="B31" s="136"/>
      <c r="C31" s="137">
        <v>4</v>
      </c>
      <c r="D31" s="138">
        <v>0.39</v>
      </c>
    </row>
    <row r="32" spans="1:4" x14ac:dyDescent="0.25">
      <c r="A32" s="311" t="s">
        <v>105</v>
      </c>
      <c r="B32" s="136"/>
      <c r="C32" s="137">
        <v>9</v>
      </c>
      <c r="D32" s="138">
        <v>2.54</v>
      </c>
    </row>
    <row r="33" spans="1:4" x14ac:dyDescent="0.25">
      <c r="A33" s="393" t="s">
        <v>104</v>
      </c>
      <c r="B33" s="112" t="s">
        <v>331</v>
      </c>
      <c r="C33" s="126">
        <v>0</v>
      </c>
      <c r="D33" s="112">
        <v>0</v>
      </c>
    </row>
    <row r="34" spans="1:4" x14ac:dyDescent="0.25">
      <c r="A34" s="394"/>
      <c r="B34" s="128" t="s">
        <v>332</v>
      </c>
      <c r="C34" s="127">
        <v>0</v>
      </c>
      <c r="D34" s="112">
        <v>0</v>
      </c>
    </row>
    <row r="35" spans="1:4" x14ac:dyDescent="0.25">
      <c r="A35" s="395"/>
      <c r="B35" s="402" t="s">
        <v>335</v>
      </c>
      <c r="C35" s="403"/>
      <c r="D35" s="152">
        <f>SUM(D33:D34)</f>
        <v>0</v>
      </c>
    </row>
    <row r="36" spans="1:4" x14ac:dyDescent="0.25">
      <c r="A36" s="315" t="s">
        <v>103</v>
      </c>
      <c r="B36" s="136"/>
      <c r="C36" s="137">
        <v>0</v>
      </c>
      <c r="D36" s="138">
        <v>0</v>
      </c>
    </row>
    <row r="37" spans="1:4" x14ac:dyDescent="0.25">
      <c r="A37" s="135" t="s">
        <v>102</v>
      </c>
      <c r="B37" s="136"/>
      <c r="C37" s="137">
        <v>0</v>
      </c>
      <c r="D37" s="138">
        <v>0</v>
      </c>
    </row>
    <row r="38" spans="1:4" x14ac:dyDescent="0.25">
      <c r="A38" s="317" t="s">
        <v>500</v>
      </c>
      <c r="B38" s="136"/>
      <c r="C38" s="137">
        <v>0</v>
      </c>
      <c r="D38" s="138">
        <v>0</v>
      </c>
    </row>
    <row r="39" spans="1:4" x14ac:dyDescent="0.25">
      <c r="A39" s="317" t="s">
        <v>501</v>
      </c>
      <c r="B39" s="136"/>
      <c r="C39" s="137">
        <v>0</v>
      </c>
      <c r="D39" s="138">
        <v>0</v>
      </c>
    </row>
    <row r="40" spans="1:4" x14ac:dyDescent="0.25">
      <c r="A40" s="396" t="s">
        <v>22</v>
      </c>
      <c r="B40" s="112" t="s">
        <v>331</v>
      </c>
      <c r="C40" s="126">
        <v>14</v>
      </c>
      <c r="D40" s="112">
        <v>4.3899999999999997</v>
      </c>
    </row>
    <row r="41" spans="1:4" x14ac:dyDescent="0.25">
      <c r="A41" s="397"/>
      <c r="B41" s="128" t="s">
        <v>332</v>
      </c>
      <c r="C41" s="127">
        <v>0</v>
      </c>
      <c r="D41" s="112">
        <v>0</v>
      </c>
    </row>
    <row r="42" spans="1:4" x14ac:dyDescent="0.25">
      <c r="A42" s="398"/>
      <c r="B42" s="402" t="s">
        <v>336</v>
      </c>
      <c r="C42" s="403"/>
      <c r="D42" s="152">
        <f>SUM(D40:D41)</f>
        <v>4.3899999999999997</v>
      </c>
    </row>
    <row r="43" spans="1:4" ht="15" customHeight="1" x14ac:dyDescent="0.25">
      <c r="A43" s="393" t="s">
        <v>101</v>
      </c>
      <c r="B43" s="112" t="s">
        <v>331</v>
      </c>
      <c r="C43" s="126">
        <v>7689</v>
      </c>
      <c r="D43" s="112">
        <v>1066.81</v>
      </c>
    </row>
    <row r="44" spans="1:4" x14ac:dyDescent="0.25">
      <c r="A44" s="394"/>
      <c r="B44" s="112" t="s">
        <v>337</v>
      </c>
      <c r="C44" s="126">
        <v>0</v>
      </c>
      <c r="D44" s="112">
        <v>0</v>
      </c>
    </row>
    <row r="45" spans="1:4" x14ac:dyDescent="0.25">
      <c r="A45" s="394"/>
      <c r="B45" s="112" t="s">
        <v>320</v>
      </c>
      <c r="C45" s="126">
        <v>0</v>
      </c>
      <c r="D45" s="112">
        <v>0</v>
      </c>
    </row>
    <row r="46" spans="1:4" x14ac:dyDescent="0.25">
      <c r="A46" s="394"/>
      <c r="B46" s="128" t="s">
        <v>332</v>
      </c>
      <c r="C46" s="127">
        <v>21</v>
      </c>
      <c r="D46" s="112">
        <v>1.34</v>
      </c>
    </row>
    <row r="47" spans="1:4" x14ac:dyDescent="0.25">
      <c r="A47" s="395"/>
      <c r="B47" s="402" t="s">
        <v>338</v>
      </c>
      <c r="C47" s="403"/>
      <c r="D47" s="152">
        <f>SUM(D43:D46)</f>
        <v>1068.1499999999999</v>
      </c>
    </row>
    <row r="48" spans="1:4" ht="15" customHeight="1" x14ac:dyDescent="0.25">
      <c r="A48" s="407" t="s">
        <v>339</v>
      </c>
      <c r="B48" s="407"/>
      <c r="C48" s="407"/>
      <c r="D48" s="153">
        <f>+D42+D37+D36+D35+D32+D47+D31+D30+D29+D28+D27+D26+D25+D23+D19+D18+D17+D16+D15+D14+D11+D8+D7+D6+D5+D9+D10</f>
        <v>1118.6499999999999</v>
      </c>
    </row>
  </sheetData>
  <sheetProtection password="C43B" sheet="1" objects="1" scenarios="1"/>
  <mergeCells count="15">
    <mergeCell ref="A1:D1"/>
    <mergeCell ref="A43:A47"/>
    <mergeCell ref="B47:C47"/>
    <mergeCell ref="A48:C48"/>
    <mergeCell ref="B23:C23"/>
    <mergeCell ref="A33:A35"/>
    <mergeCell ref="B35:C35"/>
    <mergeCell ref="A40:A42"/>
    <mergeCell ref="B42:C42"/>
    <mergeCell ref="A3:A4"/>
    <mergeCell ref="B3:B4"/>
    <mergeCell ref="C3:D3"/>
    <mergeCell ref="A12:A14"/>
    <mergeCell ref="B14:C14"/>
    <mergeCell ref="A20:A23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08" bestFit="1" customWidth="1"/>
    <col min="2" max="2" width="27.5" style="108" bestFit="1" customWidth="1"/>
    <col min="3" max="3" width="17.5" style="108" bestFit="1" customWidth="1"/>
    <col min="4" max="4" width="14.75" style="155" bestFit="1" customWidth="1"/>
    <col min="5" max="5" width="12.375" style="122" bestFit="1" customWidth="1"/>
    <col min="6" max="16384" width="9" style="108"/>
  </cols>
  <sheetData>
    <row r="1" spans="1:5" x14ac:dyDescent="0.25">
      <c r="A1" s="351" t="s">
        <v>573</v>
      </c>
      <c r="B1" s="351"/>
      <c r="C1" s="351"/>
      <c r="D1" s="351"/>
      <c r="E1" s="351"/>
    </row>
    <row r="2" spans="1:5" ht="15" customHeight="1" x14ac:dyDescent="0.25">
      <c r="A2" s="304" t="s">
        <v>294</v>
      </c>
      <c r="B2" s="154"/>
    </row>
    <row r="3" spans="1:5" x14ac:dyDescent="0.25">
      <c r="A3" s="401" t="s">
        <v>223</v>
      </c>
      <c r="B3" s="388" t="s">
        <v>530</v>
      </c>
      <c r="C3" s="401" t="s">
        <v>330</v>
      </c>
      <c r="D3" s="383">
        <v>2018</v>
      </c>
      <c r="E3" s="383"/>
    </row>
    <row r="4" spans="1:5" x14ac:dyDescent="0.25">
      <c r="A4" s="406"/>
      <c r="B4" s="388"/>
      <c r="C4" s="401"/>
      <c r="D4" s="325" t="s">
        <v>222</v>
      </c>
      <c r="E4" s="125" t="s">
        <v>221</v>
      </c>
    </row>
    <row r="5" spans="1:5" x14ac:dyDescent="0.25">
      <c r="A5" s="393" t="s">
        <v>176</v>
      </c>
      <c r="B5" s="112"/>
      <c r="C5" s="126" t="s">
        <v>347</v>
      </c>
      <c r="D5" s="61">
        <v>82260</v>
      </c>
      <c r="E5" s="112">
        <v>278777.27</v>
      </c>
    </row>
    <row r="6" spans="1:5" x14ac:dyDescent="0.25">
      <c r="A6" s="394"/>
      <c r="B6" s="128"/>
      <c r="C6" s="127" t="s">
        <v>346</v>
      </c>
      <c r="D6" s="156">
        <v>1642</v>
      </c>
      <c r="E6" s="112">
        <v>5947.67</v>
      </c>
    </row>
    <row r="7" spans="1:5" x14ac:dyDescent="0.25">
      <c r="A7" s="395"/>
      <c r="B7" s="411" t="s">
        <v>174</v>
      </c>
      <c r="C7" s="412"/>
      <c r="D7" s="413"/>
      <c r="E7" s="131">
        <f>SUM(E5:E6)</f>
        <v>284724.94</v>
      </c>
    </row>
    <row r="8" spans="1:5" x14ac:dyDescent="0.25">
      <c r="A8" s="393" t="s">
        <v>156</v>
      </c>
      <c r="B8" s="415" t="s">
        <v>348</v>
      </c>
      <c r="C8" s="126" t="s">
        <v>343</v>
      </c>
      <c r="D8" s="61">
        <v>95</v>
      </c>
      <c r="E8" s="112">
        <v>23.5</v>
      </c>
    </row>
    <row r="9" spans="1:5" x14ac:dyDescent="0.25">
      <c r="A9" s="394"/>
      <c r="B9" s="415"/>
      <c r="C9" s="126" t="s">
        <v>342</v>
      </c>
      <c r="D9" s="61">
        <v>982</v>
      </c>
      <c r="E9" s="112">
        <v>1033.2</v>
      </c>
    </row>
    <row r="10" spans="1:5" x14ac:dyDescent="0.25">
      <c r="A10" s="394"/>
      <c r="B10" s="415"/>
      <c r="C10" s="127" t="s">
        <v>341</v>
      </c>
      <c r="D10" s="156">
        <v>29771</v>
      </c>
      <c r="E10" s="112">
        <v>18901.64</v>
      </c>
    </row>
    <row r="11" spans="1:5" x14ac:dyDescent="0.25">
      <c r="A11" s="394"/>
      <c r="B11" s="411" t="s">
        <v>345</v>
      </c>
      <c r="C11" s="412"/>
      <c r="D11" s="413"/>
      <c r="E11" s="131">
        <f>SUM(E8:E10)</f>
        <v>19958.34</v>
      </c>
    </row>
    <row r="12" spans="1:5" x14ac:dyDescent="0.25">
      <c r="A12" s="394"/>
      <c r="B12" s="416" t="s">
        <v>344</v>
      </c>
      <c r="C12" s="126" t="s">
        <v>343</v>
      </c>
      <c r="D12" s="61">
        <v>23</v>
      </c>
      <c r="E12" s="112">
        <v>4.03</v>
      </c>
    </row>
    <row r="13" spans="1:5" x14ac:dyDescent="0.25">
      <c r="A13" s="394"/>
      <c r="B13" s="415"/>
      <c r="C13" s="126" t="s">
        <v>342</v>
      </c>
      <c r="D13" s="61">
        <v>607</v>
      </c>
      <c r="E13" s="112">
        <v>379.95</v>
      </c>
    </row>
    <row r="14" spans="1:5" x14ac:dyDescent="0.25">
      <c r="A14" s="394"/>
      <c r="B14" s="415"/>
      <c r="C14" s="127" t="s">
        <v>341</v>
      </c>
      <c r="D14" s="156">
        <v>42980</v>
      </c>
      <c r="E14" s="112">
        <v>102287.23</v>
      </c>
    </row>
    <row r="15" spans="1:5" x14ac:dyDescent="0.25">
      <c r="A15" s="394"/>
      <c r="B15" s="404" t="s">
        <v>340</v>
      </c>
      <c r="C15" s="414"/>
      <c r="D15" s="405"/>
      <c r="E15" s="131">
        <f>SUM(E12:E14)</f>
        <v>102671.20999999999</v>
      </c>
    </row>
    <row r="16" spans="1:5" x14ac:dyDescent="0.25">
      <c r="A16" s="394"/>
      <c r="B16" s="408" t="s">
        <v>154</v>
      </c>
      <c r="C16" s="409"/>
      <c r="D16" s="410"/>
      <c r="E16" s="130">
        <f>+E15+E11</f>
        <v>122629.54999999999</v>
      </c>
    </row>
  </sheetData>
  <sheetProtection password="C43B" sheet="1" objects="1" scenarios="1"/>
  <mergeCells count="13">
    <mergeCell ref="B16:D16"/>
    <mergeCell ref="A1:E1"/>
    <mergeCell ref="B7:D7"/>
    <mergeCell ref="B11:D11"/>
    <mergeCell ref="B15:D15"/>
    <mergeCell ref="B8:B10"/>
    <mergeCell ref="B12:B14"/>
    <mergeCell ref="A5:A7"/>
    <mergeCell ref="A8:A16"/>
    <mergeCell ref="D3:E3"/>
    <mergeCell ref="C3:C4"/>
    <mergeCell ref="B3:B4"/>
    <mergeCell ref="A3:A4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08" bestFit="1" customWidth="1"/>
    <col min="2" max="2" width="27.5" style="108" bestFit="1" customWidth="1"/>
    <col min="3" max="3" width="17.5" style="108" bestFit="1" customWidth="1"/>
    <col min="4" max="4" width="14.75" style="155" bestFit="1" customWidth="1"/>
    <col min="5" max="5" width="12.375" style="122" bestFit="1" customWidth="1"/>
    <col min="6" max="16384" width="9" style="108"/>
  </cols>
  <sheetData>
    <row r="1" spans="1:5" x14ac:dyDescent="0.25">
      <c r="A1" s="351" t="s">
        <v>573</v>
      </c>
      <c r="B1" s="351"/>
      <c r="C1" s="351"/>
      <c r="D1" s="351"/>
      <c r="E1" s="351"/>
    </row>
    <row r="2" spans="1:5" x14ac:dyDescent="0.25">
      <c r="A2" s="314" t="s">
        <v>295</v>
      </c>
    </row>
    <row r="3" spans="1:5" x14ac:dyDescent="0.25">
      <c r="A3" s="401" t="s">
        <v>223</v>
      </c>
      <c r="B3" s="388" t="s">
        <v>530</v>
      </c>
      <c r="C3" s="401" t="s">
        <v>330</v>
      </c>
      <c r="D3" s="383">
        <v>2018</v>
      </c>
      <c r="E3" s="383"/>
    </row>
    <row r="4" spans="1:5" x14ac:dyDescent="0.25">
      <c r="A4" s="406"/>
      <c r="B4" s="388"/>
      <c r="C4" s="401"/>
      <c r="D4" s="325" t="s">
        <v>222</v>
      </c>
      <c r="E4" s="125" t="s">
        <v>221</v>
      </c>
    </row>
    <row r="5" spans="1:5" ht="15" customHeight="1" x14ac:dyDescent="0.25">
      <c r="A5" s="393" t="s">
        <v>176</v>
      </c>
      <c r="B5" s="112"/>
      <c r="C5" s="126" t="s">
        <v>347</v>
      </c>
      <c r="D5" s="61">
        <v>0</v>
      </c>
      <c r="E5" s="112">
        <v>0</v>
      </c>
    </row>
    <row r="6" spans="1:5" x14ac:dyDescent="0.25">
      <c r="A6" s="394"/>
      <c r="B6" s="128"/>
      <c r="C6" s="127" t="s">
        <v>346</v>
      </c>
      <c r="D6" s="156">
        <v>1</v>
      </c>
      <c r="E6" s="112">
        <v>0.02</v>
      </c>
    </row>
    <row r="7" spans="1:5" x14ac:dyDescent="0.25">
      <c r="A7" s="395"/>
      <c r="B7" s="411" t="s">
        <v>174</v>
      </c>
      <c r="C7" s="412"/>
      <c r="D7" s="413"/>
      <c r="E7" s="131">
        <f>SUM(E5:E6)</f>
        <v>0.02</v>
      </c>
    </row>
    <row r="8" spans="1:5" x14ac:dyDescent="0.25">
      <c r="A8" s="393" t="s">
        <v>156</v>
      </c>
      <c r="B8" s="415" t="s">
        <v>348</v>
      </c>
      <c r="C8" s="126" t="s">
        <v>343</v>
      </c>
      <c r="D8" s="61">
        <v>1</v>
      </c>
      <c r="E8" s="112">
        <v>0.05</v>
      </c>
    </row>
    <row r="9" spans="1:5" x14ac:dyDescent="0.25">
      <c r="A9" s="394"/>
      <c r="B9" s="415"/>
      <c r="C9" s="126" t="s">
        <v>342</v>
      </c>
      <c r="D9" s="61">
        <v>102</v>
      </c>
      <c r="E9" s="112">
        <v>4.0599999999999996</v>
      </c>
    </row>
    <row r="10" spans="1:5" x14ac:dyDescent="0.25">
      <c r="A10" s="394"/>
      <c r="B10" s="415"/>
      <c r="C10" s="127" t="s">
        <v>341</v>
      </c>
      <c r="D10" s="156">
        <v>2199</v>
      </c>
      <c r="E10" s="112">
        <v>224.22</v>
      </c>
    </row>
    <row r="11" spans="1:5" x14ac:dyDescent="0.25">
      <c r="A11" s="394"/>
      <c r="B11" s="411" t="s">
        <v>345</v>
      </c>
      <c r="C11" s="412"/>
      <c r="D11" s="413"/>
      <c r="E11" s="131">
        <f>SUM(E8:E10)</f>
        <v>228.32999999999998</v>
      </c>
    </row>
    <row r="12" spans="1:5" x14ac:dyDescent="0.25">
      <c r="A12" s="394"/>
      <c r="B12" s="416" t="s">
        <v>344</v>
      </c>
      <c r="C12" s="126" t="s">
        <v>343</v>
      </c>
      <c r="D12" s="61">
        <v>1</v>
      </c>
      <c r="E12" s="112">
        <v>0.03</v>
      </c>
    </row>
    <row r="13" spans="1:5" x14ac:dyDescent="0.25">
      <c r="A13" s="394"/>
      <c r="B13" s="415"/>
      <c r="C13" s="126" t="s">
        <v>342</v>
      </c>
      <c r="D13" s="61">
        <v>11</v>
      </c>
      <c r="E13" s="112">
        <v>1.34</v>
      </c>
    </row>
    <row r="14" spans="1:5" x14ac:dyDescent="0.25">
      <c r="A14" s="394"/>
      <c r="B14" s="415"/>
      <c r="C14" s="127" t="s">
        <v>341</v>
      </c>
      <c r="D14" s="156">
        <v>1238</v>
      </c>
      <c r="E14" s="112">
        <v>349.43</v>
      </c>
    </row>
    <row r="15" spans="1:5" x14ac:dyDescent="0.25">
      <c r="A15" s="394"/>
      <c r="B15" s="404" t="s">
        <v>340</v>
      </c>
      <c r="C15" s="414"/>
      <c r="D15" s="405"/>
      <c r="E15" s="131">
        <f>SUM(E12:E14)</f>
        <v>350.8</v>
      </c>
    </row>
    <row r="16" spans="1:5" x14ac:dyDescent="0.25">
      <c r="A16" s="394"/>
      <c r="B16" s="408" t="s">
        <v>154</v>
      </c>
      <c r="C16" s="409"/>
      <c r="D16" s="410"/>
      <c r="E16" s="130">
        <f>+E15+E11</f>
        <v>579.13</v>
      </c>
    </row>
  </sheetData>
  <sheetProtection password="C43B" sheet="1" objects="1" scenarios="1"/>
  <mergeCells count="13">
    <mergeCell ref="A1:E1"/>
    <mergeCell ref="A3:A4"/>
    <mergeCell ref="B3:B4"/>
    <mergeCell ref="C3:C4"/>
    <mergeCell ref="D3:E3"/>
    <mergeCell ref="A5:A7"/>
    <mergeCell ref="B7:D7"/>
    <mergeCell ref="A8:A16"/>
    <mergeCell ref="B8:B10"/>
    <mergeCell ref="B11:D11"/>
    <mergeCell ref="B12:B14"/>
    <mergeCell ref="B15:D15"/>
    <mergeCell ref="B16:D16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A1:G158"/>
  <sheetViews>
    <sheetView showGridLines="0" workbookViewId="0">
      <pane ySplit="4" topLeftCell="A5" activePane="bottomLeft" state="frozen"/>
      <selection pane="bottomLeft" sqref="A1:C1"/>
    </sheetView>
  </sheetViews>
  <sheetFormatPr defaultRowHeight="15" x14ac:dyDescent="0.25"/>
  <cols>
    <col min="1" max="1" width="48.125" style="108" bestFit="1" customWidth="1"/>
    <col min="2" max="2" width="14.75" style="121" bestFit="1" customWidth="1"/>
    <col min="3" max="3" width="14.375" style="161" bestFit="1" customWidth="1"/>
    <col min="4" max="16384" width="9" style="108"/>
  </cols>
  <sheetData>
    <row r="1" spans="1:7" ht="29.25" customHeight="1" x14ac:dyDescent="0.25">
      <c r="A1" s="391" t="s">
        <v>578</v>
      </c>
      <c r="B1" s="391"/>
      <c r="C1" s="391"/>
    </row>
    <row r="2" spans="1:7" x14ac:dyDescent="0.25">
      <c r="A2" s="157"/>
      <c r="B2" s="157"/>
      <c r="C2" s="157"/>
    </row>
    <row r="3" spans="1:7" x14ac:dyDescent="0.25">
      <c r="A3" s="399" t="s">
        <v>223</v>
      </c>
      <c r="B3" s="383">
        <v>2018</v>
      </c>
      <c r="C3" s="383"/>
    </row>
    <row r="4" spans="1:7" x14ac:dyDescent="0.25">
      <c r="A4" s="399"/>
      <c r="B4" s="318" t="s">
        <v>222</v>
      </c>
      <c r="C4" s="125" t="s">
        <v>227</v>
      </c>
    </row>
    <row r="5" spans="1:7" x14ac:dyDescent="0.25">
      <c r="A5" s="158" t="s">
        <v>189</v>
      </c>
      <c r="B5" s="61">
        <v>92</v>
      </c>
      <c r="C5" s="159">
        <v>445.3</v>
      </c>
      <c r="F5" s="1"/>
      <c r="G5" s="1"/>
    </row>
    <row r="6" spans="1:7" x14ac:dyDescent="0.25">
      <c r="A6" s="158" t="s">
        <v>125</v>
      </c>
      <c r="B6" s="61">
        <v>3003</v>
      </c>
      <c r="C6" s="159">
        <v>4377.08</v>
      </c>
      <c r="F6" s="1"/>
      <c r="G6" s="1"/>
    </row>
    <row r="7" spans="1:7" x14ac:dyDescent="0.25">
      <c r="A7" s="158" t="s">
        <v>68</v>
      </c>
      <c r="B7" s="61">
        <v>0</v>
      </c>
      <c r="C7" s="159">
        <v>0</v>
      </c>
      <c r="F7" s="1"/>
      <c r="G7" s="1"/>
    </row>
    <row r="8" spans="1:7" x14ac:dyDescent="0.25">
      <c r="A8" s="158" t="s">
        <v>124</v>
      </c>
      <c r="B8" s="61">
        <v>9</v>
      </c>
      <c r="C8" s="159">
        <v>1.83</v>
      </c>
      <c r="F8" s="1"/>
      <c r="G8" s="1"/>
    </row>
    <row r="9" spans="1:7" x14ac:dyDescent="0.25">
      <c r="A9" s="158" t="s">
        <v>123</v>
      </c>
      <c r="B9" s="61">
        <v>86</v>
      </c>
      <c r="C9" s="159">
        <v>60.95</v>
      </c>
      <c r="F9" s="1"/>
      <c r="G9" s="1"/>
    </row>
    <row r="10" spans="1:7" x14ac:dyDescent="0.25">
      <c r="A10" s="158" t="s">
        <v>212</v>
      </c>
      <c r="B10" s="61">
        <v>1011</v>
      </c>
      <c r="C10" s="159">
        <v>4101.37</v>
      </c>
    </row>
    <row r="11" spans="1:7" x14ac:dyDescent="0.25">
      <c r="A11" s="158" t="s">
        <v>76</v>
      </c>
      <c r="B11" s="61">
        <v>0</v>
      </c>
      <c r="C11" s="159">
        <v>0</v>
      </c>
    </row>
    <row r="12" spans="1:7" x14ac:dyDescent="0.25">
      <c r="A12" s="158" t="s">
        <v>122</v>
      </c>
      <c r="B12" s="61">
        <v>73</v>
      </c>
      <c r="C12" s="159">
        <v>546.71</v>
      </c>
    </row>
    <row r="13" spans="1:7" x14ac:dyDescent="0.25">
      <c r="A13" s="158" t="s">
        <v>511</v>
      </c>
      <c r="B13" s="61">
        <v>27</v>
      </c>
      <c r="C13" s="159">
        <v>100.96</v>
      </c>
    </row>
    <row r="14" spans="1:7" x14ac:dyDescent="0.25">
      <c r="A14" s="158" t="s">
        <v>202</v>
      </c>
      <c r="B14" s="61">
        <v>452</v>
      </c>
      <c r="C14" s="159">
        <v>786.48</v>
      </c>
    </row>
    <row r="15" spans="1:7" x14ac:dyDescent="0.25">
      <c r="A15" s="158" t="s">
        <v>211</v>
      </c>
      <c r="B15" s="61">
        <v>8636</v>
      </c>
      <c r="C15" s="159">
        <v>26551.48</v>
      </c>
    </row>
    <row r="16" spans="1:7" x14ac:dyDescent="0.25">
      <c r="A16" s="158" t="s">
        <v>87</v>
      </c>
      <c r="B16" s="61">
        <v>29</v>
      </c>
      <c r="C16" s="159">
        <v>667.88</v>
      </c>
    </row>
    <row r="17" spans="1:3" x14ac:dyDescent="0.25">
      <c r="A17" s="158" t="s">
        <v>172</v>
      </c>
      <c r="B17" s="61">
        <v>50</v>
      </c>
      <c r="C17" s="159">
        <v>45.52</v>
      </c>
    </row>
    <row r="18" spans="1:3" x14ac:dyDescent="0.25">
      <c r="A18" s="158" t="s">
        <v>502</v>
      </c>
      <c r="B18" s="61">
        <v>1</v>
      </c>
      <c r="C18" s="159">
        <v>0.18</v>
      </c>
    </row>
    <row r="19" spans="1:3" x14ac:dyDescent="0.25">
      <c r="A19" s="158" t="s">
        <v>188</v>
      </c>
      <c r="B19" s="61">
        <v>2</v>
      </c>
      <c r="C19" s="159">
        <v>0.53</v>
      </c>
    </row>
    <row r="20" spans="1:3" x14ac:dyDescent="0.25">
      <c r="A20" s="158" t="s">
        <v>24</v>
      </c>
      <c r="B20" s="61">
        <v>1091</v>
      </c>
      <c r="C20" s="159">
        <v>28286.66</v>
      </c>
    </row>
    <row r="21" spans="1:3" x14ac:dyDescent="0.25">
      <c r="A21" s="158" t="s">
        <v>146</v>
      </c>
      <c r="B21" s="61">
        <v>12876</v>
      </c>
      <c r="C21" s="159">
        <v>57912.55</v>
      </c>
    </row>
    <row r="22" spans="1:3" x14ac:dyDescent="0.25">
      <c r="A22" s="158" t="s">
        <v>210</v>
      </c>
      <c r="B22" s="61">
        <v>224</v>
      </c>
      <c r="C22" s="159">
        <v>152.27000000000001</v>
      </c>
    </row>
    <row r="23" spans="1:3" x14ac:dyDescent="0.25">
      <c r="A23" s="158" t="s">
        <v>133</v>
      </c>
      <c r="B23" s="61">
        <v>3182</v>
      </c>
      <c r="C23" s="159">
        <v>17594.95</v>
      </c>
    </row>
    <row r="24" spans="1:3" x14ac:dyDescent="0.25">
      <c r="A24" s="158" t="s">
        <v>187</v>
      </c>
      <c r="B24" s="61">
        <v>3</v>
      </c>
      <c r="C24" s="159">
        <v>2.81</v>
      </c>
    </row>
    <row r="25" spans="1:3" x14ac:dyDescent="0.25">
      <c r="A25" s="158" t="s">
        <v>121</v>
      </c>
      <c r="B25" s="61">
        <v>13692</v>
      </c>
      <c r="C25" s="159">
        <v>5024.1099999999997</v>
      </c>
    </row>
    <row r="26" spans="1:3" x14ac:dyDescent="0.25">
      <c r="A26" s="158" t="s">
        <v>120</v>
      </c>
      <c r="B26" s="61">
        <v>163</v>
      </c>
      <c r="C26" s="159">
        <v>611.38</v>
      </c>
    </row>
    <row r="27" spans="1:3" x14ac:dyDescent="0.25">
      <c r="A27" s="158" t="s">
        <v>119</v>
      </c>
      <c r="B27" s="61">
        <v>48</v>
      </c>
      <c r="C27" s="159">
        <v>80.41</v>
      </c>
    </row>
    <row r="28" spans="1:3" x14ac:dyDescent="0.25">
      <c r="A28" s="158" t="s">
        <v>118</v>
      </c>
      <c r="B28" s="61">
        <v>106</v>
      </c>
      <c r="C28" s="159">
        <v>56.73</v>
      </c>
    </row>
    <row r="29" spans="1:3" x14ac:dyDescent="0.25">
      <c r="A29" s="158" t="s">
        <v>36</v>
      </c>
      <c r="B29" s="61">
        <v>0</v>
      </c>
      <c r="C29" s="159">
        <v>0</v>
      </c>
    </row>
    <row r="30" spans="1:3" x14ac:dyDescent="0.25">
      <c r="A30" s="158" t="s">
        <v>496</v>
      </c>
      <c r="B30" s="61">
        <v>1</v>
      </c>
      <c r="C30" s="159">
        <v>0.84</v>
      </c>
    </row>
    <row r="31" spans="1:3" x14ac:dyDescent="0.25">
      <c r="A31" s="158" t="s">
        <v>44</v>
      </c>
      <c r="B31" s="61">
        <v>12154</v>
      </c>
      <c r="C31" s="159">
        <v>4498.17</v>
      </c>
    </row>
    <row r="32" spans="1:3" x14ac:dyDescent="0.25">
      <c r="A32" s="158" t="s">
        <v>153</v>
      </c>
      <c r="B32" s="61">
        <v>0</v>
      </c>
      <c r="C32" s="159">
        <v>0</v>
      </c>
    </row>
    <row r="33" spans="1:7" x14ac:dyDescent="0.25">
      <c r="A33" s="158" t="s">
        <v>504</v>
      </c>
      <c r="B33" s="61">
        <v>1</v>
      </c>
      <c r="C33" s="159">
        <v>1.27</v>
      </c>
    </row>
    <row r="34" spans="1:7" x14ac:dyDescent="0.25">
      <c r="A34" s="158" t="s">
        <v>209</v>
      </c>
      <c r="B34" s="61">
        <v>11128</v>
      </c>
      <c r="C34" s="159">
        <v>24577.56</v>
      </c>
    </row>
    <row r="35" spans="1:7" x14ac:dyDescent="0.25">
      <c r="A35" s="158" t="s">
        <v>117</v>
      </c>
      <c r="B35" s="61">
        <v>289</v>
      </c>
      <c r="C35" s="159">
        <v>638.98</v>
      </c>
    </row>
    <row r="36" spans="1:7" x14ac:dyDescent="0.25">
      <c r="A36" s="158" t="s">
        <v>116</v>
      </c>
      <c r="B36" s="61">
        <v>68</v>
      </c>
      <c r="C36" s="159">
        <v>812.94</v>
      </c>
    </row>
    <row r="37" spans="1:7" x14ac:dyDescent="0.25">
      <c r="A37" s="158" t="s">
        <v>145</v>
      </c>
      <c r="B37" s="61">
        <v>7659</v>
      </c>
      <c r="C37" s="159">
        <v>11839.69</v>
      </c>
    </row>
    <row r="38" spans="1:7" x14ac:dyDescent="0.25">
      <c r="A38" s="158" t="s">
        <v>201</v>
      </c>
      <c r="B38" s="61">
        <v>2217</v>
      </c>
      <c r="C38" s="159">
        <v>3259.23</v>
      </c>
    </row>
    <row r="39" spans="1:7" x14ac:dyDescent="0.25">
      <c r="A39" s="158" t="s">
        <v>144</v>
      </c>
      <c r="B39" s="61">
        <v>1639</v>
      </c>
      <c r="C39" s="159">
        <v>20032.63</v>
      </c>
    </row>
    <row r="40" spans="1:7" x14ac:dyDescent="0.25">
      <c r="A40" s="158" t="s">
        <v>574</v>
      </c>
      <c r="B40" s="61">
        <v>1</v>
      </c>
      <c r="C40" s="159">
        <v>0.34</v>
      </c>
      <c r="F40" s="1"/>
      <c r="G40" s="1"/>
    </row>
    <row r="41" spans="1:7" x14ac:dyDescent="0.25">
      <c r="A41" s="158" t="s">
        <v>115</v>
      </c>
      <c r="B41" s="61">
        <v>4</v>
      </c>
      <c r="C41" s="159">
        <v>5.35</v>
      </c>
      <c r="F41" s="1"/>
      <c r="G41" s="1"/>
    </row>
    <row r="42" spans="1:7" x14ac:dyDescent="0.25">
      <c r="A42" s="158" t="s">
        <v>86</v>
      </c>
      <c r="B42" s="61">
        <v>112</v>
      </c>
      <c r="C42" s="159">
        <v>2689.91</v>
      </c>
      <c r="F42" s="1"/>
      <c r="G42" s="1"/>
    </row>
    <row r="43" spans="1:7" x14ac:dyDescent="0.25">
      <c r="A43" s="158" t="s">
        <v>575</v>
      </c>
      <c r="B43" s="61">
        <v>101</v>
      </c>
      <c r="C43" s="159">
        <v>646.5</v>
      </c>
      <c r="F43" s="1"/>
      <c r="G43" s="1"/>
    </row>
    <row r="44" spans="1:7" x14ac:dyDescent="0.25">
      <c r="A44" s="158" t="s">
        <v>507</v>
      </c>
      <c r="B44" s="61">
        <v>13385</v>
      </c>
      <c r="C44" s="159">
        <v>104619.26</v>
      </c>
      <c r="F44" s="1"/>
      <c r="G44" s="1"/>
    </row>
    <row r="45" spans="1:7" x14ac:dyDescent="0.25">
      <c r="A45" s="158" t="s">
        <v>114</v>
      </c>
      <c r="B45" s="61">
        <v>78</v>
      </c>
      <c r="C45" s="159">
        <v>189.77</v>
      </c>
      <c r="F45" s="1"/>
      <c r="G45" s="1"/>
    </row>
    <row r="46" spans="1:7" x14ac:dyDescent="0.25">
      <c r="A46" s="158" t="s">
        <v>113</v>
      </c>
      <c r="B46" s="61">
        <v>373</v>
      </c>
      <c r="C46" s="159">
        <v>1417.46</v>
      </c>
      <c r="F46" s="1"/>
      <c r="G46" s="1"/>
    </row>
    <row r="47" spans="1:7" x14ac:dyDescent="0.25">
      <c r="A47" s="158" t="s">
        <v>559</v>
      </c>
      <c r="B47" s="61">
        <v>0</v>
      </c>
      <c r="C47" s="159">
        <v>0</v>
      </c>
      <c r="F47" s="1"/>
      <c r="G47" s="1"/>
    </row>
    <row r="48" spans="1:7" x14ac:dyDescent="0.25">
      <c r="A48" s="158" t="s">
        <v>558</v>
      </c>
      <c r="B48" s="61">
        <v>0</v>
      </c>
      <c r="C48" s="159">
        <v>0</v>
      </c>
      <c r="F48" s="1"/>
      <c r="G48" s="1"/>
    </row>
    <row r="49" spans="1:7" x14ac:dyDescent="0.25">
      <c r="A49" s="158" t="s">
        <v>200</v>
      </c>
      <c r="B49" s="61">
        <v>108</v>
      </c>
      <c r="C49" s="159">
        <v>353.86</v>
      </c>
      <c r="F49" s="1"/>
      <c r="G49" s="1"/>
    </row>
    <row r="50" spans="1:7" x14ac:dyDescent="0.25">
      <c r="A50" s="158" t="s">
        <v>186</v>
      </c>
      <c r="B50" s="61">
        <v>101</v>
      </c>
      <c r="C50" s="159">
        <v>113.29</v>
      </c>
      <c r="F50" s="1"/>
      <c r="G50" s="1"/>
    </row>
    <row r="51" spans="1:7" x14ac:dyDescent="0.25">
      <c r="A51" s="158" t="s">
        <v>576</v>
      </c>
      <c r="B51" s="61">
        <v>0</v>
      </c>
      <c r="C51" s="159">
        <v>0</v>
      </c>
      <c r="F51" s="1"/>
      <c r="G51" s="1"/>
    </row>
    <row r="52" spans="1:7" x14ac:dyDescent="0.25">
      <c r="A52" s="158" t="s">
        <v>43</v>
      </c>
      <c r="B52" s="61">
        <v>755</v>
      </c>
      <c r="C52" s="159">
        <v>1163.4000000000001</v>
      </c>
      <c r="F52" s="1"/>
      <c r="G52" s="1"/>
    </row>
    <row r="53" spans="1:7" x14ac:dyDescent="0.25">
      <c r="A53" s="158" t="s">
        <v>42</v>
      </c>
      <c r="B53" s="61">
        <v>234</v>
      </c>
      <c r="C53" s="159">
        <v>37.76</v>
      </c>
      <c r="F53" s="1"/>
      <c r="G53" s="1"/>
    </row>
    <row r="54" spans="1:7" x14ac:dyDescent="0.25">
      <c r="A54" s="158" t="s">
        <v>41</v>
      </c>
      <c r="B54" s="61">
        <v>12</v>
      </c>
      <c r="C54" s="159">
        <v>2.73</v>
      </c>
      <c r="F54" s="1"/>
      <c r="G54" s="1"/>
    </row>
    <row r="55" spans="1:7" x14ac:dyDescent="0.25">
      <c r="A55" s="158" t="s">
        <v>96</v>
      </c>
      <c r="B55" s="61">
        <v>437</v>
      </c>
      <c r="C55" s="159">
        <v>4208.66</v>
      </c>
      <c r="F55" s="1"/>
      <c r="G55" s="1"/>
    </row>
    <row r="56" spans="1:7" x14ac:dyDescent="0.25">
      <c r="A56" s="158" t="s">
        <v>131</v>
      </c>
      <c r="B56" s="61">
        <v>59</v>
      </c>
      <c r="C56" s="159">
        <v>376.92</v>
      </c>
      <c r="F56" s="1"/>
      <c r="G56" s="1"/>
    </row>
    <row r="57" spans="1:7" x14ac:dyDescent="0.25">
      <c r="A57" s="158" t="s">
        <v>562</v>
      </c>
      <c r="B57" s="61">
        <v>4</v>
      </c>
      <c r="C57" s="159">
        <v>29.4</v>
      </c>
      <c r="F57" s="1"/>
      <c r="G57" s="1"/>
    </row>
    <row r="58" spans="1:7" x14ac:dyDescent="0.25">
      <c r="A58" s="158" t="s">
        <v>95</v>
      </c>
      <c r="B58" s="61">
        <v>499</v>
      </c>
      <c r="C58" s="159">
        <v>1418.2</v>
      </c>
      <c r="F58" s="1"/>
      <c r="G58" s="1"/>
    </row>
    <row r="59" spans="1:7" x14ac:dyDescent="0.25">
      <c r="A59" s="158" t="s">
        <v>94</v>
      </c>
      <c r="B59" s="61">
        <v>3136</v>
      </c>
      <c r="C59" s="159">
        <v>3524.69</v>
      </c>
      <c r="F59" s="1"/>
      <c r="G59" s="1"/>
    </row>
    <row r="60" spans="1:7" x14ac:dyDescent="0.25">
      <c r="A60" s="158" t="s">
        <v>497</v>
      </c>
      <c r="B60" s="61">
        <v>10</v>
      </c>
      <c r="C60" s="159">
        <v>71.709999999999994</v>
      </c>
      <c r="F60" s="1"/>
      <c r="G60" s="1"/>
    </row>
    <row r="61" spans="1:7" x14ac:dyDescent="0.25">
      <c r="A61" s="158" t="s">
        <v>199</v>
      </c>
      <c r="B61" s="61">
        <v>960</v>
      </c>
      <c r="C61" s="159">
        <v>950.37</v>
      </c>
      <c r="F61" s="1"/>
      <c r="G61" s="1"/>
    </row>
    <row r="62" spans="1:7" x14ac:dyDescent="0.25">
      <c r="A62" s="158" t="s">
        <v>185</v>
      </c>
      <c r="B62" s="61">
        <v>85</v>
      </c>
      <c r="C62" s="159">
        <v>328.27</v>
      </c>
      <c r="F62" s="1"/>
      <c r="G62" s="1"/>
    </row>
    <row r="63" spans="1:7" x14ac:dyDescent="0.25">
      <c r="A63" s="158" t="s">
        <v>136</v>
      </c>
      <c r="B63" s="61">
        <v>198</v>
      </c>
      <c r="C63" s="159">
        <v>326.89999999999998</v>
      </c>
      <c r="F63" s="1"/>
      <c r="G63" s="1"/>
    </row>
    <row r="64" spans="1:7" x14ac:dyDescent="0.25">
      <c r="A64" s="158" t="s">
        <v>171</v>
      </c>
      <c r="B64" s="61">
        <v>181</v>
      </c>
      <c r="C64" s="159">
        <v>398.98</v>
      </c>
      <c r="F64" s="1"/>
      <c r="G64" s="1"/>
    </row>
    <row r="65" spans="1:7" x14ac:dyDescent="0.25">
      <c r="A65" s="158" t="s">
        <v>35</v>
      </c>
      <c r="B65" s="61">
        <v>0</v>
      </c>
      <c r="C65" s="159">
        <v>0</v>
      </c>
      <c r="F65" s="1"/>
      <c r="G65" s="1"/>
    </row>
    <row r="66" spans="1:7" x14ac:dyDescent="0.25">
      <c r="A66" s="158" t="s">
        <v>40</v>
      </c>
      <c r="B66" s="61">
        <v>1144</v>
      </c>
      <c r="C66" s="159">
        <v>537.55999999999995</v>
      </c>
      <c r="F66" s="1"/>
      <c r="G66" s="1"/>
    </row>
    <row r="67" spans="1:7" x14ac:dyDescent="0.25">
      <c r="A67" s="158" t="s">
        <v>67</v>
      </c>
      <c r="B67" s="61">
        <v>0</v>
      </c>
      <c r="C67" s="159">
        <v>0</v>
      </c>
      <c r="F67" s="1"/>
      <c r="G67" s="1"/>
    </row>
    <row r="68" spans="1:7" x14ac:dyDescent="0.25">
      <c r="A68" s="158" t="s">
        <v>198</v>
      </c>
      <c r="B68" s="61">
        <v>32</v>
      </c>
      <c r="C68" s="159">
        <v>45.61</v>
      </c>
      <c r="F68" s="1"/>
      <c r="G68" s="1"/>
    </row>
    <row r="69" spans="1:7" x14ac:dyDescent="0.25">
      <c r="A69" s="158" t="s">
        <v>85</v>
      </c>
      <c r="B69" s="61">
        <v>579</v>
      </c>
      <c r="C69" s="159">
        <v>9139.16</v>
      </c>
      <c r="F69" s="1"/>
      <c r="G69" s="1"/>
    </row>
    <row r="70" spans="1:7" x14ac:dyDescent="0.25">
      <c r="A70" s="158" t="s">
        <v>93</v>
      </c>
      <c r="B70" s="61">
        <v>554</v>
      </c>
      <c r="C70" s="159">
        <v>2377.65</v>
      </c>
      <c r="F70" s="1"/>
      <c r="G70" s="1"/>
    </row>
    <row r="71" spans="1:7" x14ac:dyDescent="0.25">
      <c r="A71" s="158" t="s">
        <v>170</v>
      </c>
      <c r="B71" s="61">
        <v>63</v>
      </c>
      <c r="C71" s="159">
        <v>53.65</v>
      </c>
      <c r="F71" s="1"/>
      <c r="G71" s="1"/>
    </row>
    <row r="72" spans="1:7" x14ac:dyDescent="0.25">
      <c r="A72" s="158" t="s">
        <v>75</v>
      </c>
      <c r="B72" s="61">
        <v>1</v>
      </c>
      <c r="C72" s="159">
        <v>0.34</v>
      </c>
      <c r="F72" s="1"/>
      <c r="G72" s="1"/>
    </row>
    <row r="73" spans="1:7" x14ac:dyDescent="0.25">
      <c r="A73" s="158" t="s">
        <v>184</v>
      </c>
      <c r="B73" s="61">
        <v>461</v>
      </c>
      <c r="C73" s="159">
        <v>1614.09</v>
      </c>
      <c r="F73" s="1"/>
      <c r="G73" s="1"/>
    </row>
    <row r="74" spans="1:7" x14ac:dyDescent="0.25">
      <c r="A74" s="158" t="s">
        <v>219</v>
      </c>
      <c r="B74" s="61">
        <v>4602</v>
      </c>
      <c r="C74" s="159">
        <v>7531.51</v>
      </c>
      <c r="F74" s="1"/>
      <c r="G74" s="1"/>
    </row>
    <row r="75" spans="1:7" x14ac:dyDescent="0.25">
      <c r="A75" s="158" t="s">
        <v>218</v>
      </c>
      <c r="B75" s="61">
        <v>209</v>
      </c>
      <c r="C75" s="159">
        <v>277.04000000000002</v>
      </c>
      <c r="F75" s="1"/>
      <c r="G75" s="1"/>
    </row>
    <row r="76" spans="1:7" x14ac:dyDescent="0.25">
      <c r="A76" s="158" t="s">
        <v>39</v>
      </c>
      <c r="B76" s="61">
        <v>1299</v>
      </c>
      <c r="C76" s="159">
        <v>660.42</v>
      </c>
      <c r="F76" s="1"/>
      <c r="G76" s="1"/>
    </row>
    <row r="77" spans="1:7" x14ac:dyDescent="0.25">
      <c r="A77" s="158" t="s">
        <v>84</v>
      </c>
      <c r="B77" s="61">
        <v>5</v>
      </c>
      <c r="C77" s="159">
        <v>0.71</v>
      </c>
      <c r="F77" s="1"/>
      <c r="G77" s="1"/>
    </row>
    <row r="78" spans="1:7" x14ac:dyDescent="0.25">
      <c r="A78" s="158" t="s">
        <v>152</v>
      </c>
      <c r="B78" s="61">
        <v>4</v>
      </c>
      <c r="C78" s="159">
        <v>10.8</v>
      </c>
      <c r="F78" s="1"/>
      <c r="G78" s="1"/>
    </row>
    <row r="79" spans="1:7" x14ac:dyDescent="0.25">
      <c r="A79" s="158" t="s">
        <v>130</v>
      </c>
      <c r="B79" s="61">
        <v>380</v>
      </c>
      <c r="C79" s="159">
        <v>1642.3</v>
      </c>
      <c r="F79" s="1"/>
      <c r="G79" s="1"/>
    </row>
    <row r="80" spans="1:7" x14ac:dyDescent="0.25">
      <c r="A80" s="158" t="s">
        <v>197</v>
      </c>
      <c r="B80" s="61">
        <v>3836</v>
      </c>
      <c r="C80" s="159">
        <v>6983.7</v>
      </c>
      <c r="F80" s="1"/>
      <c r="G80" s="1"/>
    </row>
    <row r="81" spans="1:7" x14ac:dyDescent="0.25">
      <c r="A81" s="158" t="s">
        <v>51</v>
      </c>
      <c r="B81" s="61">
        <v>0</v>
      </c>
      <c r="C81" s="159">
        <v>0</v>
      </c>
      <c r="F81" s="1"/>
      <c r="G81" s="1"/>
    </row>
    <row r="82" spans="1:7" x14ac:dyDescent="0.25">
      <c r="A82" s="158" t="s">
        <v>432</v>
      </c>
      <c r="B82" s="61">
        <v>14</v>
      </c>
      <c r="C82" s="159">
        <v>15.37</v>
      </c>
      <c r="F82" s="1"/>
      <c r="G82" s="1"/>
    </row>
    <row r="83" spans="1:7" x14ac:dyDescent="0.25">
      <c r="A83" s="158" t="s">
        <v>495</v>
      </c>
      <c r="B83" s="61">
        <v>1</v>
      </c>
      <c r="C83" s="159">
        <v>0.78</v>
      </c>
      <c r="F83" s="1"/>
      <c r="G83" s="1"/>
    </row>
    <row r="84" spans="1:7" x14ac:dyDescent="0.25">
      <c r="A84" s="158" t="s">
        <v>196</v>
      </c>
      <c r="B84" s="61">
        <v>533</v>
      </c>
      <c r="C84" s="159">
        <v>1027.6199999999999</v>
      </c>
      <c r="F84" s="1"/>
      <c r="G84" s="1"/>
    </row>
    <row r="85" spans="1:7" x14ac:dyDescent="0.25">
      <c r="A85" s="158" t="s">
        <v>66</v>
      </c>
      <c r="B85" s="61">
        <v>4</v>
      </c>
      <c r="C85" s="159">
        <v>62.59</v>
      </c>
      <c r="F85" s="1"/>
      <c r="G85" s="1"/>
    </row>
    <row r="86" spans="1:7" x14ac:dyDescent="0.25">
      <c r="A86" s="158" t="s">
        <v>169</v>
      </c>
      <c r="B86" s="61">
        <v>220</v>
      </c>
      <c r="C86" s="159">
        <v>1431.11</v>
      </c>
      <c r="F86" s="1"/>
      <c r="G86" s="1"/>
    </row>
    <row r="87" spans="1:7" x14ac:dyDescent="0.25">
      <c r="A87" s="158" t="s">
        <v>112</v>
      </c>
      <c r="B87" s="61">
        <v>168</v>
      </c>
      <c r="C87" s="159">
        <v>495.08</v>
      </c>
      <c r="F87" s="1"/>
      <c r="G87" s="1"/>
    </row>
    <row r="88" spans="1:7" x14ac:dyDescent="0.25">
      <c r="A88" s="158" t="s">
        <v>111</v>
      </c>
      <c r="B88" s="61">
        <v>344</v>
      </c>
      <c r="C88" s="159">
        <v>1763.92</v>
      </c>
      <c r="F88" s="1"/>
      <c r="G88" s="1"/>
    </row>
    <row r="89" spans="1:7" x14ac:dyDescent="0.25">
      <c r="A89" s="158" t="s">
        <v>110</v>
      </c>
      <c r="B89" s="61">
        <v>37</v>
      </c>
      <c r="C89" s="159">
        <v>138.5</v>
      </c>
      <c r="F89" s="1"/>
      <c r="G89" s="1"/>
    </row>
    <row r="90" spans="1:7" x14ac:dyDescent="0.25">
      <c r="A90" s="158" t="s">
        <v>143</v>
      </c>
      <c r="B90" s="61">
        <v>29972</v>
      </c>
      <c r="C90" s="159">
        <v>92549.37</v>
      </c>
      <c r="F90" s="1"/>
      <c r="G90" s="1"/>
    </row>
    <row r="91" spans="1:7" x14ac:dyDescent="0.25">
      <c r="A91" s="158" t="s">
        <v>168</v>
      </c>
      <c r="B91" s="61">
        <v>648</v>
      </c>
      <c r="C91" s="159">
        <v>1003.79</v>
      </c>
      <c r="F91" s="1"/>
      <c r="G91" s="1"/>
    </row>
    <row r="92" spans="1:7" x14ac:dyDescent="0.25">
      <c r="A92" s="158" t="s">
        <v>179</v>
      </c>
      <c r="B92" s="61">
        <v>16387</v>
      </c>
      <c r="C92" s="159">
        <v>12456.82</v>
      </c>
      <c r="F92" s="1"/>
      <c r="G92" s="1"/>
    </row>
    <row r="93" spans="1:7" x14ac:dyDescent="0.25">
      <c r="A93" s="158" t="s">
        <v>109</v>
      </c>
      <c r="B93" s="61">
        <v>134</v>
      </c>
      <c r="C93" s="159">
        <v>176.08</v>
      </c>
      <c r="F93" s="1"/>
      <c r="G93" s="1"/>
    </row>
    <row r="94" spans="1:7" x14ac:dyDescent="0.25">
      <c r="A94" s="158" t="s">
        <v>108</v>
      </c>
      <c r="B94" s="61">
        <v>7</v>
      </c>
      <c r="C94" s="159">
        <v>1.26</v>
      </c>
      <c r="F94" s="1"/>
      <c r="G94" s="1"/>
    </row>
    <row r="95" spans="1:7" x14ac:dyDescent="0.25">
      <c r="A95" s="158" t="s">
        <v>107</v>
      </c>
      <c r="B95" s="61">
        <v>84</v>
      </c>
      <c r="C95" s="159">
        <v>46.22</v>
      </c>
      <c r="F95" s="1"/>
      <c r="G95" s="1"/>
    </row>
    <row r="96" spans="1:7" x14ac:dyDescent="0.25">
      <c r="A96" s="158" t="s">
        <v>106</v>
      </c>
      <c r="B96" s="61">
        <v>437</v>
      </c>
      <c r="C96" s="159">
        <v>781.78</v>
      </c>
      <c r="F96" s="1"/>
      <c r="G96" s="1"/>
    </row>
    <row r="97" spans="1:7" x14ac:dyDescent="0.25">
      <c r="A97" s="158" t="s">
        <v>195</v>
      </c>
      <c r="B97" s="61">
        <v>24</v>
      </c>
      <c r="C97" s="159">
        <v>6.53</v>
      </c>
      <c r="F97" s="1"/>
      <c r="G97" s="1"/>
    </row>
    <row r="98" spans="1:7" x14ac:dyDescent="0.25">
      <c r="A98" s="158" t="s">
        <v>208</v>
      </c>
      <c r="B98" s="61">
        <v>1637</v>
      </c>
      <c r="C98" s="159">
        <v>2335.29</v>
      </c>
      <c r="F98" s="1"/>
      <c r="G98" s="1"/>
    </row>
    <row r="99" spans="1:7" x14ac:dyDescent="0.25">
      <c r="A99" s="158" t="s">
        <v>175</v>
      </c>
      <c r="B99" s="61">
        <v>42509</v>
      </c>
      <c r="C99" s="159">
        <v>242699</v>
      </c>
      <c r="F99" s="1"/>
      <c r="G99" s="1"/>
    </row>
    <row r="100" spans="1:7" x14ac:dyDescent="0.25">
      <c r="A100" s="158" t="s">
        <v>150</v>
      </c>
      <c r="B100" s="61">
        <v>386</v>
      </c>
      <c r="C100" s="159">
        <v>673.22</v>
      </c>
      <c r="F100" s="1"/>
      <c r="G100" s="1"/>
    </row>
    <row r="101" spans="1:7" x14ac:dyDescent="0.25">
      <c r="A101" s="158" t="s">
        <v>192</v>
      </c>
      <c r="B101" s="61">
        <v>7505</v>
      </c>
      <c r="C101" s="159">
        <v>1484.97</v>
      </c>
      <c r="F101" s="1"/>
      <c r="G101" s="1"/>
    </row>
    <row r="102" spans="1:7" x14ac:dyDescent="0.25">
      <c r="A102" s="158" t="s">
        <v>101</v>
      </c>
      <c r="B102" s="61">
        <v>31797</v>
      </c>
      <c r="C102" s="159">
        <v>8688.86</v>
      </c>
      <c r="F102" s="1"/>
      <c r="G102" s="1"/>
    </row>
    <row r="103" spans="1:7" x14ac:dyDescent="0.25">
      <c r="A103" s="158" t="s">
        <v>90</v>
      </c>
      <c r="B103" s="61">
        <v>193</v>
      </c>
      <c r="C103" s="159">
        <v>191.89</v>
      </c>
      <c r="F103" s="1"/>
      <c r="G103" s="1"/>
    </row>
    <row r="104" spans="1:7" x14ac:dyDescent="0.25">
      <c r="A104" s="158" t="s">
        <v>82</v>
      </c>
      <c r="B104" s="61">
        <v>54</v>
      </c>
      <c r="C104" s="159">
        <v>387.24</v>
      </c>
      <c r="F104" s="1"/>
      <c r="G104" s="1"/>
    </row>
    <row r="105" spans="1:7" x14ac:dyDescent="0.25">
      <c r="A105" s="158" t="s">
        <v>49</v>
      </c>
      <c r="B105" s="61">
        <v>0</v>
      </c>
      <c r="C105" s="159">
        <v>0</v>
      </c>
      <c r="F105" s="1"/>
      <c r="G105" s="1"/>
    </row>
    <row r="106" spans="1:7" x14ac:dyDescent="0.25">
      <c r="A106" s="158" t="s">
        <v>139</v>
      </c>
      <c r="B106" s="61">
        <v>599</v>
      </c>
      <c r="C106" s="159">
        <v>693.89</v>
      </c>
      <c r="F106" s="1"/>
      <c r="G106" s="1"/>
    </row>
    <row r="107" spans="1:7" x14ac:dyDescent="0.25">
      <c r="A107" s="158" t="s">
        <v>215</v>
      </c>
      <c r="B107" s="61">
        <v>543</v>
      </c>
      <c r="C107" s="159">
        <v>388.13</v>
      </c>
      <c r="F107" s="1"/>
      <c r="G107" s="1"/>
    </row>
    <row r="108" spans="1:7" x14ac:dyDescent="0.25">
      <c r="A108" s="158" t="s">
        <v>205</v>
      </c>
      <c r="B108" s="61">
        <v>839</v>
      </c>
      <c r="C108" s="159">
        <v>669.92</v>
      </c>
      <c r="F108" s="1"/>
      <c r="G108" s="1"/>
    </row>
    <row r="109" spans="1:7" x14ac:dyDescent="0.25">
      <c r="A109" s="158" t="s">
        <v>182</v>
      </c>
      <c r="B109" s="61">
        <v>107</v>
      </c>
      <c r="C109" s="159">
        <v>33.869999999999997</v>
      </c>
      <c r="F109" s="1"/>
      <c r="G109" s="1"/>
    </row>
    <row r="110" spans="1:7" x14ac:dyDescent="0.25">
      <c r="A110" s="158" t="s">
        <v>166</v>
      </c>
      <c r="B110" s="61">
        <v>1268</v>
      </c>
      <c r="C110" s="159">
        <v>322.74</v>
      </c>
      <c r="F110" s="1"/>
      <c r="G110" s="1"/>
    </row>
    <row r="111" spans="1:7" x14ac:dyDescent="0.25">
      <c r="A111" s="158" t="s">
        <v>498</v>
      </c>
      <c r="B111" s="61">
        <v>48</v>
      </c>
      <c r="C111" s="159">
        <v>60.99</v>
      </c>
      <c r="F111" s="1"/>
      <c r="G111" s="1"/>
    </row>
    <row r="112" spans="1:7" x14ac:dyDescent="0.25">
      <c r="A112" s="158" t="s">
        <v>160</v>
      </c>
      <c r="B112" s="61">
        <v>0</v>
      </c>
      <c r="C112" s="159">
        <v>0</v>
      </c>
      <c r="F112" s="1"/>
      <c r="G112" s="1"/>
    </row>
    <row r="113" spans="1:7" x14ac:dyDescent="0.25">
      <c r="A113" s="158" t="s">
        <v>508</v>
      </c>
      <c r="B113" s="61">
        <v>7249</v>
      </c>
      <c r="C113" s="159">
        <v>137871.95000000001</v>
      </c>
      <c r="F113" s="1"/>
      <c r="G113" s="1"/>
    </row>
    <row r="114" spans="1:7" x14ac:dyDescent="0.25">
      <c r="A114" s="158" t="s">
        <v>158</v>
      </c>
      <c r="B114" s="61">
        <v>40780</v>
      </c>
      <c r="C114" s="159">
        <v>949487.41</v>
      </c>
      <c r="F114" s="1"/>
      <c r="G114" s="1"/>
    </row>
    <row r="115" spans="1:7" x14ac:dyDescent="0.25">
      <c r="A115" s="158" t="s">
        <v>105</v>
      </c>
      <c r="B115" s="61">
        <v>17</v>
      </c>
      <c r="C115" s="159">
        <v>4.5599999999999996</v>
      </c>
      <c r="F115" s="1"/>
      <c r="G115" s="1"/>
    </row>
    <row r="116" spans="1:7" x14ac:dyDescent="0.25">
      <c r="A116" s="158" t="s">
        <v>194</v>
      </c>
      <c r="B116" s="61">
        <v>1118</v>
      </c>
      <c r="C116" s="159">
        <v>5294.37</v>
      </c>
      <c r="F116" s="1"/>
      <c r="G116" s="1"/>
    </row>
    <row r="117" spans="1:7" x14ac:dyDescent="0.25">
      <c r="A117" s="158" t="s">
        <v>193</v>
      </c>
      <c r="B117" s="61">
        <v>795</v>
      </c>
      <c r="C117" s="159">
        <v>2270.4299999999998</v>
      </c>
      <c r="F117" s="1"/>
      <c r="G117" s="1"/>
    </row>
    <row r="118" spans="1:7" x14ac:dyDescent="0.25">
      <c r="A118" s="158" t="s">
        <v>104</v>
      </c>
      <c r="B118" s="61">
        <v>219</v>
      </c>
      <c r="C118" s="159">
        <v>1035.18</v>
      </c>
      <c r="F118" s="1"/>
      <c r="G118" s="1"/>
    </row>
    <row r="119" spans="1:7" x14ac:dyDescent="0.25">
      <c r="A119" s="158" t="s">
        <v>207</v>
      </c>
      <c r="B119" s="61">
        <v>1244</v>
      </c>
      <c r="C119" s="159">
        <v>33346.51</v>
      </c>
      <c r="F119" s="1"/>
      <c r="G119" s="1"/>
    </row>
    <row r="120" spans="1:7" x14ac:dyDescent="0.25">
      <c r="A120" s="158" t="s">
        <v>206</v>
      </c>
      <c r="B120" s="61">
        <v>38</v>
      </c>
      <c r="C120" s="159">
        <v>149.22999999999999</v>
      </c>
      <c r="F120" s="1"/>
      <c r="G120" s="1"/>
    </row>
    <row r="121" spans="1:7" x14ac:dyDescent="0.25">
      <c r="A121" s="158" t="s">
        <v>74</v>
      </c>
      <c r="B121" s="61">
        <v>233</v>
      </c>
      <c r="C121" s="159">
        <v>510.45</v>
      </c>
      <c r="F121" s="1"/>
      <c r="G121" s="1"/>
    </row>
    <row r="122" spans="1:7" x14ac:dyDescent="0.25">
      <c r="A122" s="158" t="s">
        <v>79</v>
      </c>
      <c r="B122" s="61">
        <v>24113</v>
      </c>
      <c r="C122" s="159">
        <v>75906.240000000005</v>
      </c>
      <c r="F122" s="1"/>
      <c r="G122" s="1"/>
    </row>
    <row r="123" spans="1:7" x14ac:dyDescent="0.25">
      <c r="A123" s="158" t="s">
        <v>65</v>
      </c>
      <c r="B123" s="61">
        <v>107</v>
      </c>
      <c r="C123" s="159">
        <v>2332.44</v>
      </c>
      <c r="F123" s="1"/>
      <c r="G123" s="1"/>
    </row>
    <row r="124" spans="1:7" x14ac:dyDescent="0.25">
      <c r="A124" s="158" t="s">
        <v>64</v>
      </c>
      <c r="B124" s="61">
        <v>49</v>
      </c>
      <c r="C124" s="159">
        <v>267.74</v>
      </c>
      <c r="F124" s="1"/>
      <c r="G124" s="1"/>
    </row>
    <row r="125" spans="1:7" x14ac:dyDescent="0.25">
      <c r="A125" s="158" t="s">
        <v>63</v>
      </c>
      <c r="B125" s="61">
        <v>0</v>
      </c>
      <c r="C125" s="159">
        <v>0</v>
      </c>
      <c r="F125" s="1"/>
      <c r="G125" s="1"/>
    </row>
    <row r="126" spans="1:7" x14ac:dyDescent="0.25">
      <c r="A126" s="158" t="s">
        <v>577</v>
      </c>
      <c r="B126" s="61">
        <v>0</v>
      </c>
      <c r="C126" s="159">
        <v>0</v>
      </c>
      <c r="F126" s="1"/>
      <c r="G126" s="1"/>
    </row>
    <row r="127" spans="1:7" x14ac:dyDescent="0.25">
      <c r="A127" s="158" t="s">
        <v>61</v>
      </c>
      <c r="B127" s="61">
        <v>310</v>
      </c>
      <c r="C127" s="159">
        <v>6279.95</v>
      </c>
      <c r="F127" s="1"/>
      <c r="G127" s="1"/>
    </row>
    <row r="128" spans="1:7" x14ac:dyDescent="0.25">
      <c r="A128" s="158" t="s">
        <v>60</v>
      </c>
      <c r="B128" s="61">
        <v>881</v>
      </c>
      <c r="C128" s="159">
        <v>22112.75</v>
      </c>
      <c r="F128" s="1"/>
      <c r="G128" s="1"/>
    </row>
    <row r="129" spans="1:7" x14ac:dyDescent="0.25">
      <c r="A129" s="158" t="s">
        <v>59</v>
      </c>
      <c r="B129" s="61">
        <v>0</v>
      </c>
      <c r="C129" s="159">
        <v>0</v>
      </c>
      <c r="F129" s="1"/>
      <c r="G129" s="1"/>
    </row>
    <row r="130" spans="1:7" x14ac:dyDescent="0.25">
      <c r="A130" s="158" t="s">
        <v>58</v>
      </c>
      <c r="B130" s="61">
        <v>0</v>
      </c>
      <c r="C130" s="159">
        <v>0</v>
      </c>
      <c r="F130" s="1"/>
      <c r="G130" s="1"/>
    </row>
    <row r="131" spans="1:7" x14ac:dyDescent="0.25">
      <c r="A131" s="158" t="s">
        <v>57</v>
      </c>
      <c r="B131" s="61">
        <v>279</v>
      </c>
      <c r="C131" s="159">
        <v>1315.29</v>
      </c>
      <c r="F131" s="1"/>
      <c r="G131" s="1"/>
    </row>
    <row r="132" spans="1:7" x14ac:dyDescent="0.25">
      <c r="A132" s="158" t="s">
        <v>56</v>
      </c>
      <c r="B132" s="61">
        <v>224</v>
      </c>
      <c r="C132" s="159">
        <v>1379.42</v>
      </c>
      <c r="F132" s="1"/>
      <c r="G132" s="1"/>
    </row>
    <row r="133" spans="1:7" x14ac:dyDescent="0.25">
      <c r="A133" s="158" t="s">
        <v>509</v>
      </c>
      <c r="B133" s="61">
        <v>43517</v>
      </c>
      <c r="C133" s="159">
        <v>590116.41</v>
      </c>
      <c r="F133" s="1"/>
      <c r="G133" s="1"/>
    </row>
    <row r="134" spans="1:7" x14ac:dyDescent="0.25">
      <c r="A134" s="158" t="s">
        <v>103</v>
      </c>
      <c r="B134" s="61">
        <v>2</v>
      </c>
      <c r="C134" s="159">
        <v>12.66</v>
      </c>
      <c r="F134" s="1"/>
      <c r="G134" s="1"/>
    </row>
    <row r="135" spans="1:7" x14ac:dyDescent="0.25">
      <c r="A135" s="158" t="s">
        <v>102</v>
      </c>
      <c r="B135" s="61">
        <v>3</v>
      </c>
      <c r="C135" s="159">
        <v>1.08</v>
      </c>
      <c r="F135" s="1"/>
      <c r="G135" s="1"/>
    </row>
    <row r="136" spans="1:7" x14ac:dyDescent="0.25">
      <c r="A136" s="158" t="s">
        <v>183</v>
      </c>
      <c r="B136" s="61">
        <v>71</v>
      </c>
      <c r="C136" s="159">
        <v>370.78</v>
      </c>
      <c r="F136" s="1"/>
      <c r="G136" s="1"/>
    </row>
    <row r="137" spans="1:7" x14ac:dyDescent="0.25">
      <c r="A137" s="158" t="s">
        <v>500</v>
      </c>
      <c r="B137" s="61">
        <v>1</v>
      </c>
      <c r="C137" s="159">
        <v>0.57999999999999996</v>
      </c>
      <c r="F137" s="1"/>
      <c r="G137" s="1"/>
    </row>
    <row r="138" spans="1:7" x14ac:dyDescent="0.25">
      <c r="A138" s="158" t="s">
        <v>501</v>
      </c>
      <c r="B138" s="61">
        <v>0</v>
      </c>
      <c r="C138" s="159">
        <v>0</v>
      </c>
      <c r="F138" s="1"/>
      <c r="G138" s="1"/>
    </row>
    <row r="139" spans="1:7" x14ac:dyDescent="0.25">
      <c r="A139" s="158" t="s">
        <v>167</v>
      </c>
      <c r="B139" s="61">
        <v>82</v>
      </c>
      <c r="C139" s="159">
        <v>78.790000000000006</v>
      </c>
      <c r="F139" s="1"/>
      <c r="G139" s="1"/>
    </row>
    <row r="140" spans="1:7" x14ac:dyDescent="0.25">
      <c r="A140" s="158" t="s">
        <v>499</v>
      </c>
      <c r="B140" s="61">
        <v>6</v>
      </c>
      <c r="C140" s="159">
        <v>53.34</v>
      </c>
      <c r="F140" s="1"/>
      <c r="G140" s="1"/>
    </row>
    <row r="141" spans="1:7" x14ac:dyDescent="0.25">
      <c r="A141" s="158" t="s">
        <v>163</v>
      </c>
      <c r="B141" s="61">
        <v>6556</v>
      </c>
      <c r="C141" s="159">
        <v>238788.08</v>
      </c>
      <c r="F141" s="1"/>
      <c r="G141" s="1"/>
    </row>
    <row r="142" spans="1:7" x14ac:dyDescent="0.25">
      <c r="A142" s="158" t="s">
        <v>83</v>
      </c>
      <c r="B142" s="61">
        <v>6</v>
      </c>
      <c r="C142" s="159">
        <v>48.71</v>
      </c>
      <c r="F142" s="1"/>
      <c r="G142" s="1"/>
    </row>
    <row r="143" spans="1:7" x14ac:dyDescent="0.25">
      <c r="A143" s="158" t="s">
        <v>142</v>
      </c>
      <c r="B143" s="61">
        <v>2256</v>
      </c>
      <c r="C143" s="159">
        <v>7754.41</v>
      </c>
      <c r="F143" s="1"/>
      <c r="G143" s="1"/>
    </row>
    <row r="144" spans="1:7" x14ac:dyDescent="0.25">
      <c r="A144" s="158" t="s">
        <v>50</v>
      </c>
      <c r="B144" s="61">
        <v>0</v>
      </c>
      <c r="C144" s="159">
        <v>0</v>
      </c>
      <c r="F144" s="1"/>
      <c r="G144" s="1"/>
    </row>
    <row r="145" spans="1:7" x14ac:dyDescent="0.25">
      <c r="A145" s="158" t="s">
        <v>73</v>
      </c>
      <c r="B145" s="61">
        <v>1</v>
      </c>
      <c r="C145" s="159">
        <v>0.06</v>
      </c>
      <c r="F145" s="1"/>
      <c r="G145" s="1"/>
    </row>
    <row r="146" spans="1:7" x14ac:dyDescent="0.25">
      <c r="A146" s="158" t="s">
        <v>560</v>
      </c>
      <c r="B146" s="61">
        <v>0</v>
      </c>
      <c r="C146" s="159">
        <v>0</v>
      </c>
      <c r="F146" s="1"/>
      <c r="G146" s="1"/>
    </row>
    <row r="147" spans="1:7" x14ac:dyDescent="0.25">
      <c r="A147" s="158" t="s">
        <v>217</v>
      </c>
      <c r="B147" s="61">
        <v>4</v>
      </c>
      <c r="C147" s="159">
        <v>2.09</v>
      </c>
      <c r="F147" s="1"/>
      <c r="G147" s="1"/>
    </row>
    <row r="148" spans="1:7" x14ac:dyDescent="0.25">
      <c r="A148" s="158" t="s">
        <v>216</v>
      </c>
      <c r="B148" s="61">
        <v>229</v>
      </c>
      <c r="C148" s="159">
        <v>815.7</v>
      </c>
      <c r="F148" s="1"/>
      <c r="G148" s="1"/>
    </row>
    <row r="149" spans="1:7" x14ac:dyDescent="0.25">
      <c r="A149" s="158" t="s">
        <v>22</v>
      </c>
      <c r="B149" s="61">
        <v>447</v>
      </c>
      <c r="C149" s="159">
        <v>14067.04</v>
      </c>
      <c r="F149" s="1"/>
      <c r="G149" s="1"/>
    </row>
    <row r="150" spans="1:7" x14ac:dyDescent="0.25">
      <c r="A150" s="158" t="s">
        <v>92</v>
      </c>
      <c r="B150" s="61">
        <v>836</v>
      </c>
      <c r="C150" s="159">
        <v>7687.36</v>
      </c>
      <c r="F150" s="1"/>
      <c r="G150" s="1"/>
    </row>
    <row r="151" spans="1:7" x14ac:dyDescent="0.25">
      <c r="A151" s="158" t="s">
        <v>91</v>
      </c>
      <c r="B151" s="61">
        <v>925</v>
      </c>
      <c r="C151" s="159">
        <v>983.77</v>
      </c>
      <c r="F151" s="1"/>
      <c r="G151" s="1"/>
    </row>
    <row r="152" spans="1:7" x14ac:dyDescent="0.25">
      <c r="A152" s="158" t="s">
        <v>128</v>
      </c>
      <c r="B152" s="61">
        <v>135</v>
      </c>
      <c r="C152" s="159">
        <v>1338.22</v>
      </c>
      <c r="F152" s="1"/>
      <c r="G152" s="1"/>
    </row>
    <row r="153" spans="1:7" x14ac:dyDescent="0.25">
      <c r="A153" s="158" t="s">
        <v>141</v>
      </c>
      <c r="B153" s="61">
        <v>3901</v>
      </c>
      <c r="C153" s="159">
        <v>24451.74</v>
      </c>
      <c r="F153" s="1"/>
      <c r="G153" s="1"/>
    </row>
    <row r="154" spans="1:7" x14ac:dyDescent="0.25">
      <c r="A154" s="158" t="s">
        <v>561</v>
      </c>
      <c r="B154" s="61">
        <v>2</v>
      </c>
      <c r="C154" s="159">
        <v>0.55000000000000004</v>
      </c>
      <c r="F154" s="1"/>
      <c r="G154" s="1"/>
    </row>
    <row r="155" spans="1:7" x14ac:dyDescent="0.25">
      <c r="A155" s="158" t="s">
        <v>140</v>
      </c>
      <c r="B155" s="61">
        <v>1169</v>
      </c>
      <c r="C155" s="159">
        <v>16126.11</v>
      </c>
      <c r="F155" s="1"/>
      <c r="G155" s="1"/>
    </row>
    <row r="156" spans="1:7" x14ac:dyDescent="0.25">
      <c r="A156" s="158" t="s">
        <v>155</v>
      </c>
      <c r="B156" s="61">
        <v>34450</v>
      </c>
      <c r="C156" s="159">
        <v>85973.51</v>
      </c>
      <c r="F156" s="1"/>
      <c r="G156" s="1"/>
    </row>
    <row r="157" spans="1:7" x14ac:dyDescent="0.25">
      <c r="A157" s="158" t="s">
        <v>510</v>
      </c>
      <c r="B157" s="61">
        <v>113</v>
      </c>
      <c r="C157" s="159">
        <v>113.43</v>
      </c>
      <c r="F157" s="1"/>
      <c r="G157" s="1"/>
    </row>
    <row r="158" spans="1:7" x14ac:dyDescent="0.25">
      <c r="A158" s="407" t="s">
        <v>228</v>
      </c>
      <c r="B158" s="407"/>
      <c r="C158" s="160">
        <f>SUM(C5:C157)</f>
        <v>2965752.89</v>
      </c>
    </row>
  </sheetData>
  <sheetProtection password="C43B" sheet="1" objects="1" scenarios="1"/>
  <sortState ref="F5:G133">
    <sortCondition ref="G5"/>
  </sortState>
  <mergeCells count="4">
    <mergeCell ref="A158:B158"/>
    <mergeCell ref="B3:C3"/>
    <mergeCell ref="A3:A4"/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pageSetUpPr fitToPage="1"/>
  </sheetPr>
  <dimension ref="A1:C158"/>
  <sheetViews>
    <sheetView showGridLines="0" workbookViewId="0">
      <pane ySplit="4" topLeftCell="A5" activePane="bottomLeft" state="frozen"/>
      <selection pane="bottomLeft" sqref="A1:C1"/>
    </sheetView>
  </sheetViews>
  <sheetFormatPr defaultRowHeight="15" x14ac:dyDescent="0.25"/>
  <cols>
    <col min="1" max="1" width="48.125" style="108" bestFit="1" customWidth="1"/>
    <col min="2" max="2" width="14.75" style="108" bestFit="1" customWidth="1"/>
    <col min="3" max="3" width="12.625" style="108" bestFit="1" customWidth="1"/>
    <col min="4" max="16384" width="9" style="108"/>
  </cols>
  <sheetData>
    <row r="1" spans="1:3" ht="24.75" customHeight="1" x14ac:dyDescent="0.25">
      <c r="A1" s="391" t="s">
        <v>579</v>
      </c>
      <c r="B1" s="391"/>
      <c r="C1" s="391"/>
    </row>
    <row r="2" spans="1:3" x14ac:dyDescent="0.25">
      <c r="A2" s="157"/>
      <c r="B2" s="157"/>
      <c r="C2" s="157"/>
    </row>
    <row r="3" spans="1:3" x14ac:dyDescent="0.25">
      <c r="A3" s="399" t="s">
        <v>223</v>
      </c>
      <c r="B3" s="383">
        <v>2018</v>
      </c>
      <c r="C3" s="383"/>
    </row>
    <row r="4" spans="1:3" x14ac:dyDescent="0.25">
      <c r="A4" s="399"/>
      <c r="B4" s="318" t="s">
        <v>222</v>
      </c>
      <c r="C4" s="162" t="s">
        <v>227</v>
      </c>
    </row>
    <row r="5" spans="1:3" x14ac:dyDescent="0.25">
      <c r="A5" s="158" t="s">
        <v>189</v>
      </c>
      <c r="B5" s="61">
        <v>14</v>
      </c>
      <c r="C5" s="159">
        <v>6.22</v>
      </c>
    </row>
    <row r="6" spans="1:3" x14ac:dyDescent="0.25">
      <c r="A6" s="158" t="s">
        <v>125</v>
      </c>
      <c r="B6" s="61">
        <v>1326</v>
      </c>
      <c r="C6" s="159">
        <v>339.21</v>
      </c>
    </row>
    <row r="7" spans="1:3" x14ac:dyDescent="0.25">
      <c r="A7" s="158" t="s">
        <v>68</v>
      </c>
      <c r="B7" s="61">
        <v>0</v>
      </c>
      <c r="C7" s="159">
        <v>0</v>
      </c>
    </row>
    <row r="8" spans="1:3" x14ac:dyDescent="0.25">
      <c r="A8" s="158" t="s">
        <v>124</v>
      </c>
      <c r="B8" s="61">
        <v>3</v>
      </c>
      <c r="C8" s="159">
        <v>0.09</v>
      </c>
    </row>
    <row r="9" spans="1:3" x14ac:dyDescent="0.25">
      <c r="A9" s="158" t="s">
        <v>123</v>
      </c>
      <c r="B9" s="61">
        <v>60</v>
      </c>
      <c r="C9" s="159">
        <v>6.52</v>
      </c>
    </row>
    <row r="10" spans="1:3" x14ac:dyDescent="0.25">
      <c r="A10" s="158" t="s">
        <v>212</v>
      </c>
      <c r="B10" s="61">
        <v>295</v>
      </c>
      <c r="C10" s="159">
        <v>386.46</v>
      </c>
    </row>
    <row r="11" spans="1:3" x14ac:dyDescent="0.25">
      <c r="A11" s="158" t="s">
        <v>76</v>
      </c>
      <c r="B11" s="61">
        <v>0</v>
      </c>
      <c r="C11" s="159">
        <v>0</v>
      </c>
    </row>
    <row r="12" spans="1:3" x14ac:dyDescent="0.25">
      <c r="A12" s="158" t="s">
        <v>122</v>
      </c>
      <c r="B12" s="61">
        <v>23</v>
      </c>
      <c r="C12" s="159">
        <v>7.07</v>
      </c>
    </row>
    <row r="13" spans="1:3" x14ac:dyDescent="0.25">
      <c r="A13" s="158" t="s">
        <v>511</v>
      </c>
      <c r="B13" s="61">
        <v>6</v>
      </c>
      <c r="C13" s="159">
        <v>0.94</v>
      </c>
    </row>
    <row r="14" spans="1:3" x14ac:dyDescent="0.25">
      <c r="A14" s="158" t="s">
        <v>202</v>
      </c>
      <c r="B14" s="61">
        <v>165</v>
      </c>
      <c r="C14" s="159">
        <v>50.8</v>
      </c>
    </row>
    <row r="15" spans="1:3" x14ac:dyDescent="0.25">
      <c r="A15" s="158" t="s">
        <v>211</v>
      </c>
      <c r="B15" s="61">
        <v>3382</v>
      </c>
      <c r="C15" s="159">
        <v>2245.19</v>
      </c>
    </row>
    <row r="16" spans="1:3" x14ac:dyDescent="0.25">
      <c r="A16" s="158" t="s">
        <v>87</v>
      </c>
      <c r="B16" s="61">
        <v>4</v>
      </c>
      <c r="C16" s="159">
        <v>0.1</v>
      </c>
    </row>
    <row r="17" spans="1:3" x14ac:dyDescent="0.25">
      <c r="A17" s="158" t="s">
        <v>172</v>
      </c>
      <c r="B17" s="61">
        <v>38</v>
      </c>
      <c r="C17" s="159">
        <v>29.97</v>
      </c>
    </row>
    <row r="18" spans="1:3" x14ac:dyDescent="0.25">
      <c r="A18" s="158" t="s">
        <v>502</v>
      </c>
      <c r="B18" s="61">
        <v>0</v>
      </c>
      <c r="C18" s="159">
        <v>0</v>
      </c>
    </row>
    <row r="19" spans="1:3" x14ac:dyDescent="0.25">
      <c r="A19" s="158" t="s">
        <v>188</v>
      </c>
      <c r="B19" s="61">
        <v>0</v>
      </c>
      <c r="C19" s="159">
        <v>0</v>
      </c>
    </row>
    <row r="20" spans="1:3" x14ac:dyDescent="0.25">
      <c r="A20" s="158" t="s">
        <v>24</v>
      </c>
      <c r="B20" s="61">
        <v>46</v>
      </c>
      <c r="C20" s="159">
        <v>20.440000000000001</v>
      </c>
    </row>
    <row r="21" spans="1:3" x14ac:dyDescent="0.25">
      <c r="A21" s="158" t="s">
        <v>146</v>
      </c>
      <c r="B21" s="61">
        <v>4692</v>
      </c>
      <c r="C21" s="159">
        <v>2985.91</v>
      </c>
    </row>
    <row r="22" spans="1:3" x14ac:dyDescent="0.25">
      <c r="A22" s="158" t="s">
        <v>210</v>
      </c>
      <c r="B22" s="61">
        <v>178</v>
      </c>
      <c r="C22" s="159">
        <v>64.010000000000005</v>
      </c>
    </row>
    <row r="23" spans="1:3" x14ac:dyDescent="0.25">
      <c r="A23" s="158" t="s">
        <v>133</v>
      </c>
      <c r="B23" s="61">
        <v>893</v>
      </c>
      <c r="C23" s="159">
        <v>402.02</v>
      </c>
    </row>
    <row r="24" spans="1:3" x14ac:dyDescent="0.25">
      <c r="A24" s="158" t="s">
        <v>187</v>
      </c>
      <c r="B24" s="61">
        <v>0</v>
      </c>
      <c r="C24" s="159">
        <v>0</v>
      </c>
    </row>
    <row r="25" spans="1:3" x14ac:dyDescent="0.25">
      <c r="A25" s="158" t="s">
        <v>121</v>
      </c>
      <c r="B25" s="61">
        <v>12931</v>
      </c>
      <c r="C25" s="159">
        <v>1480.28</v>
      </c>
    </row>
    <row r="26" spans="1:3" x14ac:dyDescent="0.25">
      <c r="A26" s="158" t="s">
        <v>120</v>
      </c>
      <c r="B26" s="61">
        <v>44</v>
      </c>
      <c r="C26" s="159">
        <v>10.79</v>
      </c>
    </row>
    <row r="27" spans="1:3" x14ac:dyDescent="0.25">
      <c r="A27" s="158" t="s">
        <v>119</v>
      </c>
      <c r="B27" s="61">
        <v>15</v>
      </c>
      <c r="C27" s="159">
        <v>1.62</v>
      </c>
    </row>
    <row r="28" spans="1:3" x14ac:dyDescent="0.25">
      <c r="A28" s="158" t="s">
        <v>118</v>
      </c>
      <c r="B28" s="61">
        <v>59</v>
      </c>
      <c r="C28" s="159">
        <v>8.18</v>
      </c>
    </row>
    <row r="29" spans="1:3" x14ac:dyDescent="0.25">
      <c r="A29" s="158" t="s">
        <v>36</v>
      </c>
      <c r="B29" s="61">
        <v>0</v>
      </c>
      <c r="C29" s="159">
        <v>0</v>
      </c>
    </row>
    <row r="30" spans="1:3" x14ac:dyDescent="0.25">
      <c r="A30" s="158" t="s">
        <v>496</v>
      </c>
      <c r="B30" s="61">
        <v>0</v>
      </c>
      <c r="C30" s="159">
        <v>0</v>
      </c>
    </row>
    <row r="31" spans="1:3" x14ac:dyDescent="0.25">
      <c r="A31" s="158" t="s">
        <v>44</v>
      </c>
      <c r="B31" s="61">
        <v>6848</v>
      </c>
      <c r="C31" s="159">
        <v>529.46</v>
      </c>
    </row>
    <row r="32" spans="1:3" x14ac:dyDescent="0.25">
      <c r="A32" s="158" t="s">
        <v>153</v>
      </c>
      <c r="B32" s="61">
        <v>0</v>
      </c>
      <c r="C32" s="159">
        <v>0</v>
      </c>
    </row>
    <row r="33" spans="1:3" x14ac:dyDescent="0.25">
      <c r="A33" s="158" t="s">
        <v>504</v>
      </c>
      <c r="B33" s="61">
        <v>0</v>
      </c>
      <c r="C33" s="159">
        <v>0</v>
      </c>
    </row>
    <row r="34" spans="1:3" x14ac:dyDescent="0.25">
      <c r="A34" s="158" t="s">
        <v>209</v>
      </c>
      <c r="B34" s="61">
        <v>6485</v>
      </c>
      <c r="C34" s="159">
        <v>8899.15</v>
      </c>
    </row>
    <row r="35" spans="1:3" x14ac:dyDescent="0.25">
      <c r="A35" s="158" t="s">
        <v>117</v>
      </c>
      <c r="B35" s="61">
        <v>182</v>
      </c>
      <c r="C35" s="159">
        <v>36.39</v>
      </c>
    </row>
    <row r="36" spans="1:3" x14ac:dyDescent="0.25">
      <c r="A36" s="158" t="s">
        <v>116</v>
      </c>
      <c r="B36" s="61">
        <v>8</v>
      </c>
      <c r="C36" s="159">
        <v>35.950000000000003</v>
      </c>
    </row>
    <row r="37" spans="1:3" x14ac:dyDescent="0.25">
      <c r="A37" s="158" t="s">
        <v>145</v>
      </c>
      <c r="B37" s="61">
        <v>2633</v>
      </c>
      <c r="C37" s="159">
        <v>1694.49</v>
      </c>
    </row>
    <row r="38" spans="1:3" x14ac:dyDescent="0.25">
      <c r="A38" s="158" t="s">
        <v>201</v>
      </c>
      <c r="B38" s="61">
        <v>1481</v>
      </c>
      <c r="C38" s="159">
        <v>854.27</v>
      </c>
    </row>
    <row r="39" spans="1:3" x14ac:dyDescent="0.25">
      <c r="A39" s="158" t="s">
        <v>144</v>
      </c>
      <c r="B39" s="61">
        <v>170</v>
      </c>
      <c r="C39" s="159">
        <v>183.07</v>
      </c>
    </row>
    <row r="40" spans="1:3" x14ac:dyDescent="0.25">
      <c r="A40" s="158" t="s">
        <v>574</v>
      </c>
      <c r="B40" s="61">
        <v>0</v>
      </c>
      <c r="C40" s="159">
        <v>0</v>
      </c>
    </row>
    <row r="41" spans="1:3" x14ac:dyDescent="0.25">
      <c r="A41" s="158" t="s">
        <v>115</v>
      </c>
      <c r="B41" s="61">
        <v>3</v>
      </c>
      <c r="C41" s="159">
        <v>0.66</v>
      </c>
    </row>
    <row r="42" spans="1:3" x14ac:dyDescent="0.25">
      <c r="A42" s="158" t="s">
        <v>86</v>
      </c>
      <c r="B42" s="61">
        <v>0</v>
      </c>
      <c r="C42" s="159">
        <v>0</v>
      </c>
    </row>
    <row r="43" spans="1:3" x14ac:dyDescent="0.25">
      <c r="A43" s="158" t="s">
        <v>575</v>
      </c>
      <c r="B43" s="61">
        <v>17</v>
      </c>
      <c r="C43" s="159">
        <v>5</v>
      </c>
    </row>
    <row r="44" spans="1:3" x14ac:dyDescent="0.25">
      <c r="A44" s="158" t="s">
        <v>507</v>
      </c>
      <c r="B44" s="61">
        <v>6171</v>
      </c>
      <c r="C44" s="159">
        <v>3663.45</v>
      </c>
    </row>
    <row r="45" spans="1:3" x14ac:dyDescent="0.25">
      <c r="A45" s="158" t="s">
        <v>114</v>
      </c>
      <c r="B45" s="61">
        <v>13</v>
      </c>
      <c r="C45" s="159">
        <v>2.83</v>
      </c>
    </row>
    <row r="46" spans="1:3" x14ac:dyDescent="0.25">
      <c r="A46" s="158" t="s">
        <v>113</v>
      </c>
      <c r="B46" s="61">
        <v>160</v>
      </c>
      <c r="C46" s="159">
        <v>35.24</v>
      </c>
    </row>
    <row r="47" spans="1:3" x14ac:dyDescent="0.25">
      <c r="A47" s="158" t="s">
        <v>559</v>
      </c>
      <c r="B47" s="61">
        <v>0</v>
      </c>
      <c r="C47" s="159">
        <v>0</v>
      </c>
    </row>
    <row r="48" spans="1:3" x14ac:dyDescent="0.25">
      <c r="A48" s="158" t="s">
        <v>558</v>
      </c>
      <c r="B48" s="61">
        <v>0</v>
      </c>
      <c r="C48" s="159">
        <v>0</v>
      </c>
    </row>
    <row r="49" spans="1:3" x14ac:dyDescent="0.25">
      <c r="A49" s="158" t="s">
        <v>200</v>
      </c>
      <c r="B49" s="61">
        <v>13</v>
      </c>
      <c r="C49" s="159">
        <v>3.78</v>
      </c>
    </row>
    <row r="50" spans="1:3" x14ac:dyDescent="0.25">
      <c r="A50" s="158" t="s">
        <v>186</v>
      </c>
      <c r="B50" s="61">
        <v>25</v>
      </c>
      <c r="C50" s="159">
        <v>6.71</v>
      </c>
    </row>
    <row r="51" spans="1:3" x14ac:dyDescent="0.25">
      <c r="A51" s="158" t="s">
        <v>576</v>
      </c>
      <c r="B51" s="61">
        <v>0</v>
      </c>
      <c r="C51" s="159">
        <v>0</v>
      </c>
    </row>
    <row r="52" spans="1:3" x14ac:dyDescent="0.25">
      <c r="A52" s="158" t="s">
        <v>43</v>
      </c>
      <c r="B52" s="61">
        <v>12</v>
      </c>
      <c r="C52" s="159">
        <v>0.44</v>
      </c>
    </row>
    <row r="53" spans="1:3" x14ac:dyDescent="0.25">
      <c r="A53" s="158" t="s">
        <v>42</v>
      </c>
      <c r="B53" s="61">
        <v>50</v>
      </c>
      <c r="C53" s="159">
        <v>4.72</v>
      </c>
    </row>
    <row r="54" spans="1:3" x14ac:dyDescent="0.25">
      <c r="A54" s="158" t="s">
        <v>41</v>
      </c>
      <c r="B54" s="61">
        <v>5</v>
      </c>
      <c r="C54" s="159">
        <v>0.56000000000000005</v>
      </c>
    </row>
    <row r="55" spans="1:3" x14ac:dyDescent="0.25">
      <c r="A55" s="158" t="s">
        <v>96</v>
      </c>
      <c r="B55" s="61">
        <v>57</v>
      </c>
      <c r="C55" s="159">
        <v>5.4</v>
      </c>
    </row>
    <row r="56" spans="1:3" x14ac:dyDescent="0.25">
      <c r="A56" s="158" t="s">
        <v>131</v>
      </c>
      <c r="B56" s="61">
        <v>2</v>
      </c>
      <c r="C56" s="159">
        <v>0.44</v>
      </c>
    </row>
    <row r="57" spans="1:3" x14ac:dyDescent="0.25">
      <c r="A57" s="158" t="s">
        <v>562</v>
      </c>
      <c r="B57" s="61">
        <v>0</v>
      </c>
      <c r="C57" s="159">
        <v>0</v>
      </c>
    </row>
    <row r="58" spans="1:3" x14ac:dyDescent="0.25">
      <c r="A58" s="158" t="s">
        <v>95</v>
      </c>
      <c r="B58" s="61">
        <v>393</v>
      </c>
      <c r="C58" s="159">
        <v>49.86</v>
      </c>
    </row>
    <row r="59" spans="1:3" x14ac:dyDescent="0.25">
      <c r="A59" s="158" t="s">
        <v>94</v>
      </c>
      <c r="B59" s="61">
        <v>3056</v>
      </c>
      <c r="C59" s="159">
        <v>410.92</v>
      </c>
    </row>
    <row r="60" spans="1:3" x14ac:dyDescent="0.25">
      <c r="A60" s="158" t="s">
        <v>497</v>
      </c>
      <c r="B60" s="61">
        <v>0</v>
      </c>
      <c r="C60" s="159">
        <v>0</v>
      </c>
    </row>
    <row r="61" spans="1:3" x14ac:dyDescent="0.25">
      <c r="A61" s="158" t="s">
        <v>199</v>
      </c>
      <c r="B61" s="61">
        <v>238</v>
      </c>
      <c r="C61" s="159">
        <v>54.04</v>
      </c>
    </row>
    <row r="62" spans="1:3" x14ac:dyDescent="0.25">
      <c r="A62" s="158" t="s">
        <v>185</v>
      </c>
      <c r="B62" s="61">
        <v>4</v>
      </c>
      <c r="C62" s="159">
        <v>0.7</v>
      </c>
    </row>
    <row r="63" spans="1:3" x14ac:dyDescent="0.25">
      <c r="A63" s="158" t="s">
        <v>136</v>
      </c>
      <c r="B63" s="61">
        <v>116</v>
      </c>
      <c r="C63" s="159">
        <v>43.68</v>
      </c>
    </row>
    <row r="64" spans="1:3" x14ac:dyDescent="0.25">
      <c r="A64" s="158" t="s">
        <v>171</v>
      </c>
      <c r="B64" s="61">
        <v>96</v>
      </c>
      <c r="C64" s="159">
        <v>72.06</v>
      </c>
    </row>
    <row r="65" spans="1:3" x14ac:dyDescent="0.25">
      <c r="A65" s="158" t="s">
        <v>35</v>
      </c>
      <c r="B65" s="61">
        <v>0</v>
      </c>
      <c r="C65" s="159">
        <v>0</v>
      </c>
    </row>
    <row r="66" spans="1:3" x14ac:dyDescent="0.25">
      <c r="A66" s="158" t="s">
        <v>40</v>
      </c>
      <c r="B66" s="61">
        <v>191</v>
      </c>
      <c r="C66" s="159">
        <v>10.76</v>
      </c>
    </row>
    <row r="67" spans="1:3" x14ac:dyDescent="0.25">
      <c r="A67" s="158" t="s">
        <v>67</v>
      </c>
      <c r="B67" s="61">
        <v>0</v>
      </c>
      <c r="C67" s="159">
        <v>0</v>
      </c>
    </row>
    <row r="68" spans="1:3" x14ac:dyDescent="0.25">
      <c r="A68" s="158" t="s">
        <v>198</v>
      </c>
      <c r="B68" s="61">
        <v>6</v>
      </c>
      <c r="C68" s="159">
        <v>1.19</v>
      </c>
    </row>
    <row r="69" spans="1:3" x14ac:dyDescent="0.25">
      <c r="A69" s="158" t="s">
        <v>85</v>
      </c>
      <c r="B69" s="61">
        <v>68</v>
      </c>
      <c r="C69" s="159">
        <v>42.46</v>
      </c>
    </row>
    <row r="70" spans="1:3" x14ac:dyDescent="0.25">
      <c r="A70" s="158" t="s">
        <v>93</v>
      </c>
      <c r="B70" s="61">
        <v>309</v>
      </c>
      <c r="C70" s="159">
        <v>53.78</v>
      </c>
    </row>
    <row r="71" spans="1:3" x14ac:dyDescent="0.25">
      <c r="A71" s="158" t="s">
        <v>170</v>
      </c>
      <c r="B71" s="61">
        <v>48</v>
      </c>
      <c r="C71" s="159">
        <v>28.51</v>
      </c>
    </row>
    <row r="72" spans="1:3" x14ac:dyDescent="0.25">
      <c r="A72" s="158" t="s">
        <v>75</v>
      </c>
      <c r="B72" s="61">
        <v>1</v>
      </c>
      <c r="C72" s="159">
        <v>0.1</v>
      </c>
    </row>
    <row r="73" spans="1:3" x14ac:dyDescent="0.25">
      <c r="A73" s="158" t="s">
        <v>184</v>
      </c>
      <c r="B73" s="61">
        <v>251</v>
      </c>
      <c r="C73" s="159">
        <v>385.33</v>
      </c>
    </row>
    <row r="74" spans="1:3" x14ac:dyDescent="0.25">
      <c r="A74" s="158" t="s">
        <v>219</v>
      </c>
      <c r="B74" s="61">
        <v>1704</v>
      </c>
      <c r="C74" s="159">
        <v>338.1</v>
      </c>
    </row>
    <row r="75" spans="1:3" x14ac:dyDescent="0.25">
      <c r="A75" s="158" t="s">
        <v>218</v>
      </c>
      <c r="B75" s="61">
        <v>81</v>
      </c>
      <c r="C75" s="159">
        <v>67.05</v>
      </c>
    </row>
    <row r="76" spans="1:3" x14ac:dyDescent="0.25">
      <c r="A76" s="158" t="s">
        <v>39</v>
      </c>
      <c r="B76" s="61">
        <v>124</v>
      </c>
      <c r="C76" s="159">
        <v>6.77</v>
      </c>
    </row>
    <row r="77" spans="1:3" x14ac:dyDescent="0.25">
      <c r="A77" s="158" t="s">
        <v>84</v>
      </c>
      <c r="B77" s="61">
        <v>0</v>
      </c>
      <c r="C77" s="159">
        <v>0</v>
      </c>
    </row>
    <row r="78" spans="1:3" x14ac:dyDescent="0.25">
      <c r="A78" s="158" t="s">
        <v>152</v>
      </c>
      <c r="B78" s="61">
        <v>0</v>
      </c>
      <c r="C78" s="159">
        <v>0</v>
      </c>
    </row>
    <row r="79" spans="1:3" x14ac:dyDescent="0.25">
      <c r="A79" s="158" t="s">
        <v>130</v>
      </c>
      <c r="B79" s="61">
        <v>28</v>
      </c>
      <c r="C79" s="159">
        <v>10.56</v>
      </c>
    </row>
    <row r="80" spans="1:3" x14ac:dyDescent="0.25">
      <c r="A80" s="158" t="s">
        <v>197</v>
      </c>
      <c r="B80" s="61">
        <v>2155</v>
      </c>
      <c r="C80" s="159">
        <v>1311.36</v>
      </c>
    </row>
    <row r="81" spans="1:3" x14ac:dyDescent="0.25">
      <c r="A81" s="158" t="s">
        <v>51</v>
      </c>
      <c r="B81" s="61">
        <v>0</v>
      </c>
      <c r="C81" s="159">
        <v>0</v>
      </c>
    </row>
    <row r="82" spans="1:3" x14ac:dyDescent="0.25">
      <c r="A82" s="158" t="s">
        <v>432</v>
      </c>
      <c r="B82" s="61">
        <v>6</v>
      </c>
      <c r="C82" s="159">
        <v>6.6</v>
      </c>
    </row>
    <row r="83" spans="1:3" x14ac:dyDescent="0.25">
      <c r="A83" s="158" t="s">
        <v>495</v>
      </c>
      <c r="B83" s="61">
        <v>0</v>
      </c>
      <c r="C83" s="159">
        <v>0</v>
      </c>
    </row>
    <row r="84" spans="1:3" x14ac:dyDescent="0.25">
      <c r="A84" s="158" t="s">
        <v>196</v>
      </c>
      <c r="B84" s="61">
        <v>289</v>
      </c>
      <c r="C84" s="159">
        <v>107.99</v>
      </c>
    </row>
    <row r="85" spans="1:3" x14ac:dyDescent="0.25">
      <c r="A85" s="158" t="s">
        <v>66</v>
      </c>
      <c r="B85" s="61">
        <v>1</v>
      </c>
      <c r="C85" s="159">
        <v>1.6</v>
      </c>
    </row>
    <row r="86" spans="1:3" x14ac:dyDescent="0.25">
      <c r="A86" s="158" t="s">
        <v>169</v>
      </c>
      <c r="B86" s="61">
        <v>99</v>
      </c>
      <c r="C86" s="159">
        <v>216.25</v>
      </c>
    </row>
    <row r="87" spans="1:3" x14ac:dyDescent="0.25">
      <c r="A87" s="158" t="s">
        <v>112</v>
      </c>
      <c r="B87" s="61">
        <v>26</v>
      </c>
      <c r="C87" s="159">
        <v>7.19</v>
      </c>
    </row>
    <row r="88" spans="1:3" x14ac:dyDescent="0.25">
      <c r="A88" s="158" t="s">
        <v>111</v>
      </c>
      <c r="B88" s="61">
        <v>60</v>
      </c>
      <c r="C88" s="159">
        <v>13.11</v>
      </c>
    </row>
    <row r="89" spans="1:3" x14ac:dyDescent="0.25">
      <c r="A89" s="158" t="s">
        <v>110</v>
      </c>
      <c r="B89" s="61">
        <v>9</v>
      </c>
      <c r="C89" s="159">
        <v>1.95</v>
      </c>
    </row>
    <row r="90" spans="1:3" x14ac:dyDescent="0.25">
      <c r="A90" s="158" t="s">
        <v>143</v>
      </c>
      <c r="B90" s="61">
        <v>21262</v>
      </c>
      <c r="C90" s="159">
        <v>10835.03</v>
      </c>
    </row>
    <row r="91" spans="1:3" x14ac:dyDescent="0.25">
      <c r="A91" s="158" t="s">
        <v>168</v>
      </c>
      <c r="B91" s="61">
        <v>424</v>
      </c>
      <c r="C91" s="159">
        <v>477.47</v>
      </c>
    </row>
    <row r="92" spans="1:3" x14ac:dyDescent="0.25">
      <c r="A92" s="158" t="s">
        <v>179</v>
      </c>
      <c r="B92" s="61">
        <v>13724</v>
      </c>
      <c r="C92" s="159">
        <v>4404.59</v>
      </c>
    </row>
    <row r="93" spans="1:3" x14ac:dyDescent="0.25">
      <c r="A93" s="158" t="s">
        <v>109</v>
      </c>
      <c r="B93" s="61">
        <v>53</v>
      </c>
      <c r="C93" s="159">
        <v>28.13</v>
      </c>
    </row>
    <row r="94" spans="1:3" x14ac:dyDescent="0.25">
      <c r="A94" s="158" t="s">
        <v>108</v>
      </c>
      <c r="B94" s="61">
        <v>3</v>
      </c>
      <c r="C94" s="159">
        <v>0.7</v>
      </c>
    </row>
    <row r="95" spans="1:3" x14ac:dyDescent="0.25">
      <c r="A95" s="158" t="s">
        <v>107</v>
      </c>
      <c r="B95" s="61">
        <v>28</v>
      </c>
      <c r="C95" s="159">
        <v>9.36</v>
      </c>
    </row>
    <row r="96" spans="1:3" x14ac:dyDescent="0.25">
      <c r="A96" s="158" t="s">
        <v>106</v>
      </c>
      <c r="B96" s="61">
        <v>102</v>
      </c>
      <c r="C96" s="159">
        <v>26.57</v>
      </c>
    </row>
    <row r="97" spans="1:3" x14ac:dyDescent="0.25">
      <c r="A97" s="158" t="s">
        <v>195</v>
      </c>
      <c r="B97" s="61">
        <v>6</v>
      </c>
      <c r="C97" s="159">
        <v>0.37</v>
      </c>
    </row>
    <row r="98" spans="1:3" x14ac:dyDescent="0.25">
      <c r="A98" s="158" t="s">
        <v>208</v>
      </c>
      <c r="B98" s="61">
        <v>728</v>
      </c>
      <c r="C98" s="159">
        <v>235.51</v>
      </c>
    </row>
    <row r="99" spans="1:3" x14ac:dyDescent="0.25">
      <c r="A99" s="158" t="s">
        <v>175</v>
      </c>
      <c r="B99" s="61">
        <v>30738</v>
      </c>
      <c r="C99" s="159">
        <v>28150.87</v>
      </c>
    </row>
    <row r="100" spans="1:3" x14ac:dyDescent="0.25">
      <c r="A100" s="158" t="s">
        <v>150</v>
      </c>
      <c r="B100" s="61">
        <v>185</v>
      </c>
      <c r="C100" s="159">
        <v>30.77</v>
      </c>
    </row>
    <row r="101" spans="1:3" x14ac:dyDescent="0.25">
      <c r="A101" s="158" t="s">
        <v>192</v>
      </c>
      <c r="B101" s="61">
        <v>5538</v>
      </c>
      <c r="C101" s="159">
        <v>776.73</v>
      </c>
    </row>
    <row r="102" spans="1:3" x14ac:dyDescent="0.25">
      <c r="A102" s="158" t="s">
        <v>101</v>
      </c>
      <c r="B102" s="61">
        <v>26910</v>
      </c>
      <c r="C102" s="159">
        <v>4424.38</v>
      </c>
    </row>
    <row r="103" spans="1:3" x14ac:dyDescent="0.25">
      <c r="A103" s="158" t="s">
        <v>90</v>
      </c>
      <c r="B103" s="61">
        <v>159</v>
      </c>
      <c r="C103" s="159">
        <v>43.46</v>
      </c>
    </row>
    <row r="104" spans="1:3" x14ac:dyDescent="0.25">
      <c r="A104" s="158" t="s">
        <v>82</v>
      </c>
      <c r="B104" s="61">
        <v>11</v>
      </c>
      <c r="C104" s="159">
        <v>12.44</v>
      </c>
    </row>
    <row r="105" spans="1:3" x14ac:dyDescent="0.25">
      <c r="A105" s="158" t="s">
        <v>49</v>
      </c>
      <c r="B105" s="61">
        <v>0</v>
      </c>
      <c r="C105" s="159">
        <v>0</v>
      </c>
    </row>
    <row r="106" spans="1:3" x14ac:dyDescent="0.25">
      <c r="A106" s="158" t="s">
        <v>139</v>
      </c>
      <c r="B106" s="61">
        <v>740</v>
      </c>
      <c r="C106" s="159">
        <v>441.22</v>
      </c>
    </row>
    <row r="107" spans="1:3" x14ac:dyDescent="0.25">
      <c r="A107" s="158" t="s">
        <v>215</v>
      </c>
      <c r="B107" s="61">
        <v>260</v>
      </c>
      <c r="C107" s="159">
        <v>44.77</v>
      </c>
    </row>
    <row r="108" spans="1:3" x14ac:dyDescent="0.25">
      <c r="A108" s="158" t="s">
        <v>205</v>
      </c>
      <c r="B108" s="61">
        <v>308</v>
      </c>
      <c r="C108" s="159">
        <v>86.02</v>
      </c>
    </row>
    <row r="109" spans="1:3" x14ac:dyDescent="0.25">
      <c r="A109" s="158" t="s">
        <v>182</v>
      </c>
      <c r="B109" s="61">
        <v>61</v>
      </c>
      <c r="C109" s="159">
        <v>17.510000000000002</v>
      </c>
    </row>
    <row r="110" spans="1:3" x14ac:dyDescent="0.25">
      <c r="A110" s="158" t="s">
        <v>166</v>
      </c>
      <c r="B110" s="61">
        <v>851</v>
      </c>
      <c r="C110" s="159">
        <v>112.22</v>
      </c>
    </row>
    <row r="111" spans="1:3" x14ac:dyDescent="0.25">
      <c r="A111" s="158" t="s">
        <v>498</v>
      </c>
      <c r="B111" s="61">
        <v>24</v>
      </c>
      <c r="C111" s="159">
        <v>12.12</v>
      </c>
    </row>
    <row r="112" spans="1:3" x14ac:dyDescent="0.25">
      <c r="A112" s="158" t="s">
        <v>160</v>
      </c>
      <c r="B112" s="61">
        <v>0</v>
      </c>
      <c r="C112" s="159">
        <v>0</v>
      </c>
    </row>
    <row r="113" spans="1:3" x14ac:dyDescent="0.25">
      <c r="A113" s="158" t="s">
        <v>508</v>
      </c>
      <c r="B113" s="61">
        <v>1834</v>
      </c>
      <c r="C113" s="159">
        <v>8693.49</v>
      </c>
    </row>
    <row r="114" spans="1:3" x14ac:dyDescent="0.25">
      <c r="A114" s="158" t="s">
        <v>158</v>
      </c>
      <c r="B114" s="61">
        <v>13580</v>
      </c>
      <c r="C114" s="159">
        <v>9179.7199999999993</v>
      </c>
    </row>
    <row r="115" spans="1:3" x14ac:dyDescent="0.25">
      <c r="A115" s="158" t="s">
        <v>105</v>
      </c>
      <c r="B115" s="61">
        <v>10</v>
      </c>
      <c r="C115" s="159">
        <v>1.53</v>
      </c>
    </row>
    <row r="116" spans="1:3" x14ac:dyDescent="0.25">
      <c r="A116" s="158" t="s">
        <v>194</v>
      </c>
      <c r="B116" s="61">
        <v>371</v>
      </c>
      <c r="C116" s="159">
        <v>473.58</v>
      </c>
    </row>
    <row r="117" spans="1:3" x14ac:dyDescent="0.25">
      <c r="A117" s="158" t="s">
        <v>193</v>
      </c>
      <c r="B117" s="61">
        <v>351</v>
      </c>
      <c r="C117" s="159">
        <v>95.58</v>
      </c>
    </row>
    <row r="118" spans="1:3" x14ac:dyDescent="0.25">
      <c r="A118" s="158" t="s">
        <v>104</v>
      </c>
      <c r="B118" s="61">
        <v>31</v>
      </c>
      <c r="C118" s="159">
        <v>12.65</v>
      </c>
    </row>
    <row r="119" spans="1:3" x14ac:dyDescent="0.25">
      <c r="A119" s="158" t="s">
        <v>207</v>
      </c>
      <c r="B119" s="61">
        <v>226</v>
      </c>
      <c r="C119" s="159">
        <v>292.39999999999998</v>
      </c>
    </row>
    <row r="120" spans="1:3" x14ac:dyDescent="0.25">
      <c r="A120" s="158" t="s">
        <v>206</v>
      </c>
      <c r="B120" s="61">
        <v>6</v>
      </c>
      <c r="C120" s="159">
        <v>9.0500000000000007</v>
      </c>
    </row>
    <row r="121" spans="1:3" x14ac:dyDescent="0.25">
      <c r="A121" s="158" t="s">
        <v>74</v>
      </c>
      <c r="B121" s="61">
        <v>79</v>
      </c>
      <c r="C121" s="159">
        <v>107.33</v>
      </c>
    </row>
    <row r="122" spans="1:3" x14ac:dyDescent="0.25">
      <c r="A122" s="158" t="s">
        <v>79</v>
      </c>
      <c r="B122" s="61">
        <v>12846</v>
      </c>
      <c r="C122" s="159">
        <v>6895.23</v>
      </c>
    </row>
    <row r="123" spans="1:3" x14ac:dyDescent="0.25">
      <c r="A123" s="158" t="s">
        <v>65</v>
      </c>
      <c r="B123" s="61">
        <v>17</v>
      </c>
      <c r="C123" s="159">
        <v>111.11</v>
      </c>
    </row>
    <row r="124" spans="1:3" x14ac:dyDescent="0.25">
      <c r="A124" s="158" t="s">
        <v>64</v>
      </c>
      <c r="B124" s="61">
        <v>19</v>
      </c>
      <c r="C124" s="159">
        <v>60.17</v>
      </c>
    </row>
    <row r="125" spans="1:3" x14ac:dyDescent="0.25">
      <c r="A125" s="158" t="s">
        <v>63</v>
      </c>
      <c r="B125" s="61">
        <v>0</v>
      </c>
      <c r="C125" s="159">
        <v>0</v>
      </c>
    </row>
    <row r="126" spans="1:3" x14ac:dyDescent="0.25">
      <c r="A126" s="158" t="s">
        <v>577</v>
      </c>
      <c r="B126" s="61">
        <v>0</v>
      </c>
      <c r="C126" s="159">
        <v>0</v>
      </c>
    </row>
    <row r="127" spans="1:3" x14ac:dyDescent="0.25">
      <c r="A127" s="158" t="s">
        <v>61</v>
      </c>
      <c r="B127" s="61">
        <v>68</v>
      </c>
      <c r="C127" s="159">
        <v>312.06</v>
      </c>
    </row>
    <row r="128" spans="1:3" x14ac:dyDescent="0.25">
      <c r="A128" s="158" t="s">
        <v>60</v>
      </c>
      <c r="B128" s="61">
        <v>221</v>
      </c>
      <c r="C128" s="159">
        <v>1452.64</v>
      </c>
    </row>
    <row r="129" spans="1:3" x14ac:dyDescent="0.25">
      <c r="A129" s="158" t="s">
        <v>59</v>
      </c>
      <c r="B129" s="61">
        <v>0</v>
      </c>
      <c r="C129" s="159">
        <v>0</v>
      </c>
    </row>
    <row r="130" spans="1:3" x14ac:dyDescent="0.25">
      <c r="A130" s="158" t="s">
        <v>58</v>
      </c>
      <c r="B130" s="61">
        <v>0</v>
      </c>
      <c r="C130" s="159">
        <v>0</v>
      </c>
    </row>
    <row r="131" spans="1:3" x14ac:dyDescent="0.25">
      <c r="A131" s="158" t="s">
        <v>57</v>
      </c>
      <c r="B131" s="61">
        <v>277</v>
      </c>
      <c r="C131" s="159">
        <v>787.89</v>
      </c>
    </row>
    <row r="132" spans="1:3" x14ac:dyDescent="0.25">
      <c r="A132" s="158" t="s">
        <v>56</v>
      </c>
      <c r="B132" s="61">
        <v>168</v>
      </c>
      <c r="C132" s="159">
        <v>591.51</v>
      </c>
    </row>
    <row r="133" spans="1:3" x14ac:dyDescent="0.25">
      <c r="A133" s="158" t="s">
        <v>509</v>
      </c>
      <c r="B133" s="61">
        <v>18730</v>
      </c>
      <c r="C133" s="159">
        <v>12242.82</v>
      </c>
    </row>
    <row r="134" spans="1:3" x14ac:dyDescent="0.25">
      <c r="A134" s="158" t="s">
        <v>103</v>
      </c>
      <c r="B134" s="61">
        <v>1</v>
      </c>
      <c r="C134" s="159">
        <v>0.32</v>
      </c>
    </row>
    <row r="135" spans="1:3" x14ac:dyDescent="0.25">
      <c r="A135" s="158" t="s">
        <v>102</v>
      </c>
      <c r="B135" s="61">
        <v>0</v>
      </c>
      <c r="C135" s="159">
        <v>0</v>
      </c>
    </row>
    <row r="136" spans="1:3" x14ac:dyDescent="0.25">
      <c r="A136" s="158" t="s">
        <v>183</v>
      </c>
      <c r="B136" s="61">
        <v>6</v>
      </c>
      <c r="C136" s="159">
        <v>3.91</v>
      </c>
    </row>
    <row r="137" spans="1:3" x14ac:dyDescent="0.25">
      <c r="A137" s="158" t="s">
        <v>500</v>
      </c>
      <c r="B137" s="61">
        <v>0</v>
      </c>
      <c r="C137" s="159">
        <v>0</v>
      </c>
    </row>
    <row r="138" spans="1:3" x14ac:dyDescent="0.25">
      <c r="A138" s="158" t="s">
        <v>501</v>
      </c>
      <c r="B138" s="61">
        <v>0</v>
      </c>
      <c r="C138" s="159">
        <v>0</v>
      </c>
    </row>
    <row r="139" spans="1:3" x14ac:dyDescent="0.25">
      <c r="A139" s="158" t="s">
        <v>167</v>
      </c>
      <c r="B139" s="61">
        <v>220</v>
      </c>
      <c r="C139" s="159">
        <v>105.88</v>
      </c>
    </row>
    <row r="140" spans="1:3" x14ac:dyDescent="0.25">
      <c r="A140" s="158" t="s">
        <v>499</v>
      </c>
      <c r="B140" s="61">
        <v>0</v>
      </c>
      <c r="C140" s="159">
        <v>0</v>
      </c>
    </row>
    <row r="141" spans="1:3" x14ac:dyDescent="0.25">
      <c r="A141" s="158" t="s">
        <v>163</v>
      </c>
      <c r="B141" s="61">
        <v>949</v>
      </c>
      <c r="C141" s="159">
        <v>1565.56</v>
      </c>
    </row>
    <row r="142" spans="1:3" x14ac:dyDescent="0.25">
      <c r="A142" s="158" t="s">
        <v>83</v>
      </c>
      <c r="B142" s="61">
        <v>0</v>
      </c>
      <c r="C142" s="159">
        <v>0</v>
      </c>
    </row>
    <row r="143" spans="1:3" x14ac:dyDescent="0.25">
      <c r="A143" s="158" t="s">
        <v>142</v>
      </c>
      <c r="B143" s="61">
        <v>262</v>
      </c>
      <c r="C143" s="159">
        <v>148.11000000000001</v>
      </c>
    </row>
    <row r="144" spans="1:3" x14ac:dyDescent="0.25">
      <c r="A144" s="158" t="s">
        <v>50</v>
      </c>
      <c r="B144" s="61">
        <v>0</v>
      </c>
      <c r="C144" s="159">
        <v>0</v>
      </c>
    </row>
    <row r="145" spans="1:3" x14ac:dyDescent="0.25">
      <c r="A145" s="158" t="s">
        <v>73</v>
      </c>
      <c r="B145" s="61">
        <v>3</v>
      </c>
      <c r="C145" s="159">
        <v>0.56000000000000005</v>
      </c>
    </row>
    <row r="146" spans="1:3" x14ac:dyDescent="0.25">
      <c r="A146" s="158" t="s">
        <v>560</v>
      </c>
      <c r="B146" s="61">
        <v>0</v>
      </c>
      <c r="C146" s="159">
        <v>0</v>
      </c>
    </row>
    <row r="147" spans="1:3" x14ac:dyDescent="0.25">
      <c r="A147" s="158" t="s">
        <v>217</v>
      </c>
      <c r="B147" s="61">
        <v>1</v>
      </c>
      <c r="C147" s="159">
        <v>0.05</v>
      </c>
    </row>
    <row r="148" spans="1:3" x14ac:dyDescent="0.25">
      <c r="A148" s="158" t="s">
        <v>216</v>
      </c>
      <c r="B148" s="61">
        <v>33</v>
      </c>
      <c r="C148" s="159">
        <v>11.62</v>
      </c>
    </row>
    <row r="149" spans="1:3" x14ac:dyDescent="0.25">
      <c r="A149" s="158" t="s">
        <v>22</v>
      </c>
      <c r="B149" s="61">
        <v>56</v>
      </c>
      <c r="C149" s="159">
        <v>16.850000000000001</v>
      </c>
    </row>
    <row r="150" spans="1:3" x14ac:dyDescent="0.25">
      <c r="A150" s="158" t="s">
        <v>92</v>
      </c>
      <c r="B150" s="61">
        <v>67</v>
      </c>
      <c r="C150" s="159">
        <v>41.89</v>
      </c>
    </row>
    <row r="151" spans="1:3" x14ac:dyDescent="0.25">
      <c r="A151" s="158" t="s">
        <v>91</v>
      </c>
      <c r="B151" s="61">
        <v>686</v>
      </c>
      <c r="C151" s="159">
        <v>203.08</v>
      </c>
    </row>
    <row r="152" spans="1:3" x14ac:dyDescent="0.25">
      <c r="A152" s="158" t="s">
        <v>128</v>
      </c>
      <c r="B152" s="61">
        <v>29</v>
      </c>
      <c r="C152" s="159">
        <v>10.61</v>
      </c>
    </row>
    <row r="153" spans="1:3" x14ac:dyDescent="0.25">
      <c r="A153" s="158" t="s">
        <v>141</v>
      </c>
      <c r="B153" s="61">
        <v>991</v>
      </c>
      <c r="C153" s="159">
        <v>568.54</v>
      </c>
    </row>
    <row r="154" spans="1:3" x14ac:dyDescent="0.25">
      <c r="A154" s="158" t="s">
        <v>561</v>
      </c>
      <c r="B154" s="61">
        <v>3</v>
      </c>
      <c r="C154" s="159">
        <v>0.23</v>
      </c>
    </row>
    <row r="155" spans="1:3" x14ac:dyDescent="0.25">
      <c r="A155" s="158" t="s">
        <v>140</v>
      </c>
      <c r="B155" s="61">
        <v>87</v>
      </c>
      <c r="C155" s="159">
        <v>67.23</v>
      </c>
    </row>
    <row r="156" spans="1:3" x14ac:dyDescent="0.25">
      <c r="A156" s="158" t="s">
        <v>155</v>
      </c>
      <c r="B156" s="61">
        <v>28957</v>
      </c>
      <c r="C156" s="159">
        <v>21863.33</v>
      </c>
    </row>
    <row r="157" spans="1:3" x14ac:dyDescent="0.25">
      <c r="A157" s="158" t="s">
        <v>510</v>
      </c>
      <c r="B157" s="61">
        <v>50</v>
      </c>
      <c r="C157" s="159">
        <v>23.45</v>
      </c>
    </row>
    <row r="158" spans="1:3" x14ac:dyDescent="0.25">
      <c r="A158" s="407" t="s">
        <v>349</v>
      </c>
      <c r="B158" s="407"/>
      <c r="C158" s="160">
        <f>SUM(C5:C157)</f>
        <v>143369.97000000003</v>
      </c>
    </row>
  </sheetData>
  <sheetProtection password="C43B" sheet="1" objects="1" scenarios="1"/>
  <mergeCells count="4">
    <mergeCell ref="A158:B158"/>
    <mergeCell ref="A1:C1"/>
    <mergeCell ref="B3:C3"/>
    <mergeCell ref="A3:A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pageSetUpPr fitToPage="1"/>
  </sheetPr>
  <dimension ref="M1:AA4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280" t="s">
        <v>456</v>
      </c>
      <c r="N1" s="280">
        <v>6213</v>
      </c>
      <c r="AA1" s="106" t="s">
        <v>620</v>
      </c>
    </row>
    <row r="2" spans="13:27" x14ac:dyDescent="0.2">
      <c r="M2" s="280" t="s">
        <v>457</v>
      </c>
      <c r="N2" s="280">
        <v>1387</v>
      </c>
    </row>
    <row r="3" spans="13:27" x14ac:dyDescent="0.2">
      <c r="M3" s="280" t="s">
        <v>478</v>
      </c>
      <c r="N3" s="280">
        <v>2573</v>
      </c>
    </row>
    <row r="4" spans="13:27" x14ac:dyDescent="0.2">
      <c r="M4" s="280" t="s">
        <v>534</v>
      </c>
      <c r="N4" s="289">
        <v>14</v>
      </c>
    </row>
  </sheetData>
  <sheetProtection password="C43B" sheet="1" objects="1" scenarios="1"/>
  <printOptions horizontalCentered="1"/>
  <pageMargins left="0.23622047244094491" right="0.23622047244094491" top="1.3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M1:AA4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106" t="s">
        <v>512</v>
      </c>
      <c r="N1" s="106">
        <v>170472.93</v>
      </c>
      <c r="AA1" s="106" t="s">
        <v>622</v>
      </c>
    </row>
    <row r="2" spans="13:27" x14ac:dyDescent="0.2">
      <c r="M2" s="106" t="s">
        <v>621</v>
      </c>
      <c r="N2" s="106">
        <v>3254.93</v>
      </c>
    </row>
    <row r="3" spans="13:27" x14ac:dyDescent="0.2">
      <c r="M3" s="106" t="s">
        <v>513</v>
      </c>
      <c r="N3" s="106">
        <v>67288.28</v>
      </c>
    </row>
    <row r="4" spans="13:27" x14ac:dyDescent="0.2">
      <c r="M4" s="106" t="s">
        <v>535</v>
      </c>
      <c r="N4" s="106">
        <v>272.97000000000003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pageSetUpPr fitToPage="1"/>
  </sheetPr>
  <dimension ref="P1:AB82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06" t="s">
        <v>628</v>
      </c>
      <c r="AB1" s="106" t="s">
        <v>414</v>
      </c>
    </row>
    <row r="2" spans="27:28" x14ac:dyDescent="0.2">
      <c r="AA2" s="106" t="s">
        <v>629</v>
      </c>
    </row>
    <row r="3" spans="27:28" x14ac:dyDescent="0.2">
      <c r="AA3" s="106" t="s">
        <v>630</v>
      </c>
    </row>
    <row r="4" spans="27:28" x14ac:dyDescent="0.2">
      <c r="AA4" s="106" t="s">
        <v>631</v>
      </c>
    </row>
    <row r="5" spans="27:28" x14ac:dyDescent="0.2">
      <c r="AA5" s="106" t="s">
        <v>632</v>
      </c>
    </row>
    <row r="56" spans="16:18" x14ac:dyDescent="0.2">
      <c r="P56" s="106"/>
      <c r="Q56" s="106" t="s">
        <v>514</v>
      </c>
      <c r="R56" s="106" t="e">
        <v>#VALUE!</v>
      </c>
    </row>
    <row r="57" spans="16:18" x14ac:dyDescent="0.2">
      <c r="P57" s="106"/>
      <c r="Q57" s="106" t="s">
        <v>515</v>
      </c>
      <c r="R57" s="106" t="e">
        <v>#VALUE!</v>
      </c>
    </row>
    <row r="58" spans="16:18" x14ac:dyDescent="0.2">
      <c r="P58" s="106"/>
      <c r="Q58" s="106" t="s">
        <v>516</v>
      </c>
      <c r="R58" s="106" t="e">
        <v>#VALUE!</v>
      </c>
    </row>
    <row r="59" spans="16:18" x14ac:dyDescent="0.2">
      <c r="P59" s="106"/>
      <c r="Q59" s="106" t="s">
        <v>517</v>
      </c>
      <c r="R59" s="106" t="e">
        <v>#VALUE!</v>
      </c>
    </row>
    <row r="60" spans="16:18" x14ac:dyDescent="0.2">
      <c r="Q60" s="106" t="s">
        <v>380</v>
      </c>
      <c r="R60" s="106">
        <v>2573</v>
      </c>
    </row>
    <row r="81" spans="17:18" x14ac:dyDescent="0.2">
      <c r="Q81" s="106" t="s">
        <v>516</v>
      </c>
      <c r="R81" s="106" t="e">
        <v>#VALUE!</v>
      </c>
    </row>
    <row r="82" spans="17:18" x14ac:dyDescent="0.2">
      <c r="Q82" s="106" t="s">
        <v>380</v>
      </c>
      <c r="R82" s="106">
        <v>14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AB8"/>
  <sheetViews>
    <sheetView showGridLines="0" zoomScaleNormal="100" workbookViewId="0"/>
  </sheetViews>
  <sheetFormatPr defaultRowHeight="12.75" x14ac:dyDescent="0.2"/>
  <cols>
    <col min="1" max="1" width="2.125" style="1" customWidth="1"/>
    <col min="2" max="2" width="1.375" style="36" customWidth="1"/>
    <col min="3" max="3" width="78.25" style="1" customWidth="1"/>
    <col min="4" max="4" width="1.375" style="36" customWidth="1"/>
    <col min="5" max="16384" width="9" style="1"/>
  </cols>
  <sheetData>
    <row r="1" spans="2:28" x14ac:dyDescent="0.2">
      <c r="AB1" s="37" t="s">
        <v>413</v>
      </c>
    </row>
    <row r="4" spans="2:28" s="32" customFormat="1" ht="18" customHeight="1" x14ac:dyDescent="0.2">
      <c r="B4" s="34"/>
      <c r="C4" s="8" t="s">
        <v>416</v>
      </c>
      <c r="D4" s="34"/>
    </row>
    <row r="6" spans="2:28" x14ac:dyDescent="0.2">
      <c r="B6" s="38"/>
      <c r="C6" s="39"/>
      <c r="D6" s="39"/>
    </row>
    <row r="7" spans="2:28" ht="362.25" customHeight="1" x14ac:dyDescent="0.2">
      <c r="B7" s="38"/>
      <c r="C7" s="40" t="s">
        <v>540</v>
      </c>
      <c r="D7" s="39"/>
    </row>
    <row r="8" spans="2:28" x14ac:dyDescent="0.2">
      <c r="B8" s="41"/>
      <c r="C8" s="41"/>
      <c r="D8" s="41"/>
    </row>
  </sheetData>
  <sheetProtection password="C43B" sheet="1" objects="1" scenarios="1"/>
  <printOptions horizontalCentered="1"/>
  <pageMargins left="0.55118110236220474" right="0.55118110236220474" top="0.78740157480314965" bottom="0.55118110236220474" header="0.31496062992125984" footer="0.31496062992125984"/>
  <pageSetup paperSize="9" scale="99" orientation="portrait" r:id="rId1"/>
  <headerFooter>
    <oddFooter>&amp;R&amp;8Pág. 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pageSetUpPr fitToPage="1"/>
  </sheetPr>
  <dimension ref="P1:AB79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06" t="s">
        <v>624</v>
      </c>
      <c r="AB1" s="106" t="s">
        <v>415</v>
      </c>
    </row>
    <row r="2" spans="27:28" x14ac:dyDescent="0.2">
      <c r="AA2" s="106" t="s">
        <v>625</v>
      </c>
    </row>
    <row r="3" spans="27:28" x14ac:dyDescent="0.2">
      <c r="AA3" s="106" t="s">
        <v>626</v>
      </c>
    </row>
    <row r="4" spans="27:28" x14ac:dyDescent="0.2">
      <c r="AA4" s="106" t="s">
        <v>627</v>
      </c>
    </row>
    <row r="5" spans="27:28" x14ac:dyDescent="0.2">
      <c r="AA5" s="106" t="s">
        <v>623</v>
      </c>
    </row>
    <row r="55" spans="16:18" x14ac:dyDescent="0.2">
      <c r="P55" s="106"/>
      <c r="Q55" s="106" t="s">
        <v>514</v>
      </c>
      <c r="R55" s="106" t="e">
        <v>#VALUE!</v>
      </c>
    </row>
    <row r="56" spans="16:18" x14ac:dyDescent="0.2">
      <c r="P56" s="106"/>
      <c r="Q56" s="106" t="s">
        <v>515</v>
      </c>
      <c r="R56" s="106" t="e">
        <v>#VALUE!</v>
      </c>
    </row>
    <row r="57" spans="16:18" x14ac:dyDescent="0.2">
      <c r="P57" s="106"/>
      <c r="Q57" s="106" t="s">
        <v>516</v>
      </c>
      <c r="R57" s="106" t="e">
        <v>#VALUE!</v>
      </c>
    </row>
    <row r="58" spans="16:18" x14ac:dyDescent="0.2">
      <c r="P58" s="106"/>
      <c r="Q58" s="106" t="s">
        <v>517</v>
      </c>
      <c r="R58" s="106" t="e">
        <v>#VALUE!</v>
      </c>
    </row>
    <row r="59" spans="16:18" x14ac:dyDescent="0.2">
      <c r="Q59" s="106" t="s">
        <v>380</v>
      </c>
      <c r="R59" s="106">
        <v>67288.28</v>
      </c>
    </row>
    <row r="76" spans="17:18" x14ac:dyDescent="0.2">
      <c r="Q76" s="106"/>
      <c r="R76" s="106"/>
    </row>
    <row r="77" spans="17:18" x14ac:dyDescent="0.2">
      <c r="Q77" s="106"/>
      <c r="R77" s="106"/>
    </row>
    <row r="78" spans="17:18" x14ac:dyDescent="0.2">
      <c r="Q78" s="106" t="s">
        <v>516</v>
      </c>
      <c r="R78" s="106" t="e">
        <v>#VALUE!</v>
      </c>
    </row>
    <row r="79" spans="17:18" x14ac:dyDescent="0.2">
      <c r="Q79" s="106" t="s">
        <v>380</v>
      </c>
      <c r="R79" s="106">
        <v>272.97000000000003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pageSetUpPr fitToPage="1"/>
  </sheetPr>
  <dimension ref="A1:N35"/>
  <sheetViews>
    <sheetView showGridLines="0" zoomScale="75" zoomScaleNormal="75" workbookViewId="0">
      <pane ySplit="6" topLeftCell="A7" activePane="bottomLeft" state="frozen"/>
      <selection pane="bottomLeft" sqref="A1:M2"/>
    </sheetView>
  </sheetViews>
  <sheetFormatPr defaultColWidth="8" defaultRowHeight="17.100000000000001" customHeight="1" x14ac:dyDescent="0.2"/>
  <cols>
    <col min="1" max="1" width="11.125" style="171" bestFit="1" customWidth="1"/>
    <col min="2" max="2" width="23.75" style="42" customWidth="1"/>
    <col min="3" max="3" width="19.625" style="42" customWidth="1"/>
    <col min="4" max="4" width="0.875" style="45" customWidth="1"/>
    <col min="5" max="5" width="13.625" style="42" customWidth="1"/>
    <col min="6" max="6" width="13.25" style="42" customWidth="1"/>
    <col min="7" max="8" width="13.625" style="46" customWidth="1"/>
    <col min="9" max="9" width="0.875" style="45" customWidth="1"/>
    <col min="10" max="10" width="12.625" style="42" customWidth="1"/>
    <col min="11" max="12" width="13.625" style="46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4" ht="17.100000000000001" customHeight="1" x14ac:dyDescent="0.2">
      <c r="A1" s="391" t="s">
        <v>582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163"/>
    </row>
    <row r="2" spans="1:14" ht="17.100000000000001" customHeight="1" x14ac:dyDescent="0.2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163"/>
    </row>
    <row r="3" spans="1:14" ht="17.100000000000001" customHeight="1" x14ac:dyDescent="0.2">
      <c r="A3" s="391" t="s">
        <v>294</v>
      </c>
      <c r="B3" s="391"/>
    </row>
    <row r="4" spans="1:14" ht="17.100000000000001" customHeight="1" x14ac:dyDescent="0.2">
      <c r="A4" s="418" t="s">
        <v>526</v>
      </c>
      <c r="B4" s="418"/>
      <c r="C4" s="418"/>
      <c r="D4" s="418"/>
      <c r="E4" s="418"/>
      <c r="F4" s="418"/>
      <c r="G4" s="418"/>
      <c r="H4" s="418"/>
      <c r="I4" s="418"/>
      <c r="J4" s="419"/>
      <c r="K4" s="420" t="s">
        <v>222</v>
      </c>
      <c r="L4" s="418"/>
      <c r="M4" s="418"/>
    </row>
    <row r="5" spans="1:14" ht="17.100000000000001" customHeight="1" x14ac:dyDescent="0.2">
      <c r="A5" s="418"/>
      <c r="B5" s="418"/>
      <c r="C5" s="418"/>
      <c r="D5" s="418"/>
      <c r="E5" s="418"/>
      <c r="F5" s="418"/>
      <c r="G5" s="418"/>
      <c r="H5" s="418"/>
      <c r="I5" s="418"/>
      <c r="J5" s="419"/>
      <c r="K5" s="323" t="s">
        <v>229</v>
      </c>
      <c r="L5" s="323" t="s">
        <v>227</v>
      </c>
      <c r="M5" s="323" t="s">
        <v>230</v>
      </c>
    </row>
    <row r="6" spans="1:14" ht="17.100000000000001" customHeight="1" x14ac:dyDescent="0.2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3"/>
      <c r="L6" s="323" t="s">
        <v>231</v>
      </c>
      <c r="M6" s="323" t="s">
        <v>232</v>
      </c>
    </row>
    <row r="7" spans="1:14" ht="30" customHeight="1" x14ac:dyDescent="0.2">
      <c r="A7" s="164" t="s">
        <v>233</v>
      </c>
      <c r="B7" s="421" t="s">
        <v>234</v>
      </c>
      <c r="C7" s="421"/>
      <c r="D7" s="421"/>
      <c r="E7" s="421"/>
      <c r="F7" s="421"/>
      <c r="G7" s="421"/>
      <c r="H7" s="421"/>
      <c r="I7" s="421"/>
      <c r="J7" s="421"/>
      <c r="K7" s="165">
        <v>0</v>
      </c>
      <c r="L7" s="166">
        <v>0</v>
      </c>
      <c r="M7" s="167" t="s">
        <v>356</v>
      </c>
    </row>
    <row r="8" spans="1:14" ht="30" customHeight="1" x14ac:dyDescent="0.2">
      <c r="A8" s="168" t="s">
        <v>235</v>
      </c>
      <c r="B8" s="417" t="s">
        <v>236</v>
      </c>
      <c r="C8" s="417"/>
      <c r="D8" s="417"/>
      <c r="E8" s="417"/>
      <c r="F8" s="417"/>
      <c r="G8" s="417"/>
      <c r="H8" s="417"/>
      <c r="I8" s="417"/>
      <c r="J8" s="417"/>
      <c r="K8" s="73">
        <v>2809</v>
      </c>
      <c r="L8" s="169">
        <v>206411.09</v>
      </c>
      <c r="M8" s="74" t="s">
        <v>356</v>
      </c>
    </row>
    <row r="9" spans="1:14" ht="30" customHeight="1" x14ac:dyDescent="0.2">
      <c r="A9" s="168" t="s">
        <v>580</v>
      </c>
      <c r="B9" s="417" t="s">
        <v>581</v>
      </c>
      <c r="C9" s="417"/>
      <c r="D9" s="417"/>
      <c r="E9" s="417"/>
      <c r="F9" s="417"/>
      <c r="G9" s="417"/>
      <c r="H9" s="417"/>
      <c r="I9" s="417"/>
      <c r="J9" s="417"/>
      <c r="K9" s="73">
        <v>84</v>
      </c>
      <c r="L9" s="169">
        <v>4316.8900000000003</v>
      </c>
      <c r="M9" s="74" t="s">
        <v>356</v>
      </c>
    </row>
    <row r="10" spans="1:14" ht="30" customHeight="1" x14ac:dyDescent="0.2">
      <c r="A10" s="168" t="s">
        <v>237</v>
      </c>
      <c r="B10" s="417" t="s">
        <v>238</v>
      </c>
      <c r="C10" s="417"/>
      <c r="D10" s="417"/>
      <c r="E10" s="417"/>
      <c r="F10" s="417"/>
      <c r="G10" s="417"/>
      <c r="H10" s="417"/>
      <c r="I10" s="417"/>
      <c r="J10" s="417"/>
      <c r="K10" s="73">
        <v>13935</v>
      </c>
      <c r="L10" s="169">
        <v>791031.88</v>
      </c>
      <c r="M10" s="74" t="s">
        <v>356</v>
      </c>
    </row>
    <row r="11" spans="1:14" ht="30" customHeight="1" x14ac:dyDescent="0.2">
      <c r="A11" s="168" t="s">
        <v>239</v>
      </c>
      <c r="B11" s="417" t="s">
        <v>240</v>
      </c>
      <c r="C11" s="417"/>
      <c r="D11" s="417"/>
      <c r="E11" s="417"/>
      <c r="F11" s="417"/>
      <c r="G11" s="417"/>
      <c r="H11" s="417"/>
      <c r="I11" s="417"/>
      <c r="J11" s="417"/>
      <c r="K11" s="73">
        <v>6404</v>
      </c>
      <c r="L11" s="169">
        <v>346749.12</v>
      </c>
      <c r="M11" s="74" t="s">
        <v>356</v>
      </c>
    </row>
    <row r="12" spans="1:14" ht="30" customHeight="1" x14ac:dyDescent="0.2">
      <c r="A12" s="168" t="s">
        <v>241</v>
      </c>
      <c r="B12" s="417" t="s">
        <v>242</v>
      </c>
      <c r="C12" s="417"/>
      <c r="D12" s="417"/>
      <c r="E12" s="417"/>
      <c r="F12" s="417"/>
      <c r="G12" s="417"/>
      <c r="H12" s="417"/>
      <c r="I12" s="417"/>
      <c r="J12" s="417"/>
      <c r="K12" s="73">
        <v>43</v>
      </c>
      <c r="L12" s="169">
        <v>29667.11</v>
      </c>
      <c r="M12" s="74" t="s">
        <v>356</v>
      </c>
    </row>
    <row r="13" spans="1:14" ht="30" customHeight="1" x14ac:dyDescent="0.2">
      <c r="A13" s="168" t="s">
        <v>243</v>
      </c>
      <c r="B13" s="417" t="s">
        <v>244</v>
      </c>
      <c r="C13" s="417"/>
      <c r="D13" s="417"/>
      <c r="E13" s="417"/>
      <c r="F13" s="417"/>
      <c r="G13" s="417"/>
      <c r="H13" s="417"/>
      <c r="I13" s="417"/>
      <c r="J13" s="417"/>
      <c r="K13" s="73">
        <v>578</v>
      </c>
      <c r="L13" s="169">
        <v>1093.97</v>
      </c>
      <c r="M13" s="74" t="s">
        <v>356</v>
      </c>
    </row>
    <row r="14" spans="1:14" ht="30" customHeight="1" x14ac:dyDescent="0.2">
      <c r="A14" s="168" t="s">
        <v>245</v>
      </c>
      <c r="B14" s="417" t="s">
        <v>246</v>
      </c>
      <c r="C14" s="417"/>
      <c r="D14" s="417"/>
      <c r="E14" s="417"/>
      <c r="F14" s="417"/>
      <c r="G14" s="417"/>
      <c r="H14" s="417"/>
      <c r="I14" s="417"/>
      <c r="J14" s="417"/>
      <c r="K14" s="73">
        <v>210</v>
      </c>
      <c r="L14" s="169">
        <v>316.44</v>
      </c>
      <c r="M14" s="74" t="s">
        <v>356</v>
      </c>
    </row>
    <row r="15" spans="1:14" ht="30" customHeight="1" x14ac:dyDescent="0.2">
      <c r="A15" s="168" t="s">
        <v>247</v>
      </c>
      <c r="B15" s="417" t="s">
        <v>248</v>
      </c>
      <c r="C15" s="417"/>
      <c r="D15" s="417"/>
      <c r="E15" s="417"/>
      <c r="F15" s="417"/>
      <c r="G15" s="417"/>
      <c r="H15" s="417"/>
      <c r="I15" s="417"/>
      <c r="J15" s="417"/>
      <c r="K15" s="73">
        <v>135</v>
      </c>
      <c r="L15" s="169">
        <v>1245.08</v>
      </c>
      <c r="M15" s="74" t="s">
        <v>356</v>
      </c>
    </row>
    <row r="16" spans="1:14" ht="30" customHeight="1" x14ac:dyDescent="0.2">
      <c r="A16" s="168" t="s">
        <v>249</v>
      </c>
      <c r="B16" s="417" t="s">
        <v>250</v>
      </c>
      <c r="C16" s="417"/>
      <c r="D16" s="417"/>
      <c r="E16" s="417"/>
      <c r="F16" s="417"/>
      <c r="G16" s="417"/>
      <c r="H16" s="417"/>
      <c r="I16" s="417"/>
      <c r="J16" s="417"/>
      <c r="K16" s="73">
        <v>183</v>
      </c>
      <c r="L16" s="169">
        <v>30768.84</v>
      </c>
      <c r="M16" s="74" t="s">
        <v>356</v>
      </c>
    </row>
    <row r="17" spans="1:13" ht="30" customHeight="1" x14ac:dyDescent="0.2">
      <c r="A17" s="168" t="s">
        <v>251</v>
      </c>
      <c r="B17" s="417" t="s">
        <v>252</v>
      </c>
      <c r="C17" s="417"/>
      <c r="D17" s="417"/>
      <c r="E17" s="417"/>
      <c r="F17" s="417"/>
      <c r="G17" s="417"/>
      <c r="H17" s="417"/>
      <c r="I17" s="417"/>
      <c r="J17" s="417"/>
      <c r="K17" s="73">
        <v>52</v>
      </c>
      <c r="L17" s="169">
        <v>4874.87</v>
      </c>
      <c r="M17" s="170" t="s">
        <v>356</v>
      </c>
    </row>
    <row r="18" spans="1:13" ht="30" customHeight="1" x14ac:dyDescent="0.2">
      <c r="A18" s="168" t="s">
        <v>253</v>
      </c>
      <c r="B18" s="417" t="s">
        <v>254</v>
      </c>
      <c r="C18" s="417"/>
      <c r="D18" s="417"/>
      <c r="E18" s="417"/>
      <c r="F18" s="417"/>
      <c r="G18" s="417"/>
      <c r="H18" s="417"/>
      <c r="I18" s="417"/>
      <c r="J18" s="417"/>
      <c r="K18" s="73">
        <v>200</v>
      </c>
      <c r="L18" s="169">
        <v>16437.95</v>
      </c>
      <c r="M18" s="170" t="s">
        <v>356</v>
      </c>
    </row>
    <row r="19" spans="1:13" ht="30" customHeight="1" x14ac:dyDescent="0.2">
      <c r="A19" s="168" t="s">
        <v>255</v>
      </c>
      <c r="B19" s="417" t="s">
        <v>256</v>
      </c>
      <c r="C19" s="417"/>
      <c r="D19" s="417"/>
      <c r="E19" s="417"/>
      <c r="F19" s="417"/>
      <c r="G19" s="417"/>
      <c r="H19" s="417"/>
      <c r="I19" s="417"/>
      <c r="J19" s="417"/>
      <c r="K19" s="73">
        <v>2097</v>
      </c>
      <c r="L19" s="169">
        <v>31142.32</v>
      </c>
      <c r="M19" s="170" t="s">
        <v>356</v>
      </c>
    </row>
    <row r="20" spans="1:13" ht="30" customHeight="1" x14ac:dyDescent="0.2">
      <c r="A20" s="168" t="s">
        <v>257</v>
      </c>
      <c r="B20" s="417" t="s">
        <v>258</v>
      </c>
      <c r="C20" s="417"/>
      <c r="D20" s="417"/>
      <c r="E20" s="417"/>
      <c r="F20" s="417"/>
      <c r="G20" s="417"/>
      <c r="H20" s="417"/>
      <c r="I20" s="417"/>
      <c r="J20" s="417"/>
      <c r="K20" s="73">
        <v>820</v>
      </c>
      <c r="L20" s="169">
        <v>75270.240000000005</v>
      </c>
      <c r="M20" s="170" t="s">
        <v>356</v>
      </c>
    </row>
    <row r="21" spans="1:13" ht="30" customHeight="1" x14ac:dyDescent="0.2">
      <c r="A21" s="168" t="s">
        <v>259</v>
      </c>
      <c r="B21" s="417" t="s">
        <v>260</v>
      </c>
      <c r="C21" s="417"/>
      <c r="D21" s="417"/>
      <c r="E21" s="417"/>
      <c r="F21" s="417"/>
      <c r="G21" s="417"/>
      <c r="H21" s="417"/>
      <c r="I21" s="417"/>
      <c r="J21" s="417"/>
      <c r="K21" s="73">
        <v>26364</v>
      </c>
      <c r="L21" s="169">
        <v>92809.58</v>
      </c>
      <c r="M21" s="170" t="s">
        <v>356</v>
      </c>
    </row>
    <row r="22" spans="1:13" ht="30" customHeight="1" x14ac:dyDescent="0.2">
      <c r="A22" s="168" t="s">
        <v>261</v>
      </c>
      <c r="B22" s="417" t="s">
        <v>262</v>
      </c>
      <c r="C22" s="417"/>
      <c r="D22" s="417"/>
      <c r="E22" s="417"/>
      <c r="F22" s="417"/>
      <c r="G22" s="417"/>
      <c r="H22" s="417"/>
      <c r="I22" s="417"/>
      <c r="J22" s="417"/>
      <c r="K22" s="73">
        <v>4</v>
      </c>
      <c r="L22" s="169">
        <v>6.78</v>
      </c>
      <c r="M22" s="170" t="s">
        <v>356</v>
      </c>
    </row>
    <row r="23" spans="1:13" ht="30" customHeight="1" x14ac:dyDescent="0.2">
      <c r="A23" s="168" t="s">
        <v>263</v>
      </c>
      <c r="B23" s="417" t="s">
        <v>264</v>
      </c>
      <c r="C23" s="417"/>
      <c r="D23" s="417"/>
      <c r="E23" s="417"/>
      <c r="F23" s="417"/>
      <c r="G23" s="417"/>
      <c r="H23" s="417"/>
      <c r="I23" s="417"/>
      <c r="J23" s="417"/>
      <c r="K23" s="73">
        <v>793</v>
      </c>
      <c r="L23" s="169">
        <v>3954.88</v>
      </c>
      <c r="M23" s="170" t="s">
        <v>356</v>
      </c>
    </row>
    <row r="24" spans="1:13" ht="30" customHeight="1" x14ac:dyDescent="0.2">
      <c r="A24" s="168" t="s">
        <v>265</v>
      </c>
      <c r="B24" s="417" t="s">
        <v>266</v>
      </c>
      <c r="C24" s="417"/>
      <c r="D24" s="417"/>
      <c r="E24" s="417"/>
      <c r="F24" s="417"/>
      <c r="G24" s="417"/>
      <c r="H24" s="417"/>
      <c r="I24" s="417"/>
      <c r="J24" s="417"/>
      <c r="K24" s="73">
        <v>1144</v>
      </c>
      <c r="L24" s="169">
        <v>1874.05</v>
      </c>
      <c r="M24" s="170" t="s">
        <v>356</v>
      </c>
    </row>
    <row r="25" spans="1:13" ht="30" customHeight="1" x14ac:dyDescent="0.2">
      <c r="A25" s="168" t="s">
        <v>267</v>
      </c>
      <c r="B25" s="417" t="s">
        <v>268</v>
      </c>
      <c r="C25" s="417"/>
      <c r="D25" s="417"/>
      <c r="E25" s="417"/>
      <c r="F25" s="417"/>
      <c r="G25" s="417"/>
      <c r="H25" s="417"/>
      <c r="I25" s="417"/>
      <c r="J25" s="417"/>
      <c r="K25" s="73">
        <v>4335</v>
      </c>
      <c r="L25" s="169">
        <v>11805.1</v>
      </c>
      <c r="M25" s="170" t="s">
        <v>356</v>
      </c>
    </row>
    <row r="26" spans="1:13" ht="30" customHeight="1" x14ac:dyDescent="0.2">
      <c r="A26" s="168" t="s">
        <v>269</v>
      </c>
      <c r="B26" s="417" t="s">
        <v>270</v>
      </c>
      <c r="C26" s="417"/>
      <c r="D26" s="417"/>
      <c r="E26" s="417"/>
      <c r="F26" s="417"/>
      <c r="G26" s="417"/>
      <c r="H26" s="417"/>
      <c r="I26" s="417"/>
      <c r="J26" s="417"/>
      <c r="K26" s="73">
        <v>5622</v>
      </c>
      <c r="L26" s="169">
        <v>13564.09</v>
      </c>
      <c r="M26" s="74" t="s">
        <v>356</v>
      </c>
    </row>
    <row r="27" spans="1:13" ht="30" customHeight="1" x14ac:dyDescent="0.2">
      <c r="A27" s="168" t="s">
        <v>271</v>
      </c>
      <c r="B27" s="417" t="s">
        <v>272</v>
      </c>
      <c r="C27" s="417"/>
      <c r="D27" s="417"/>
      <c r="E27" s="417"/>
      <c r="F27" s="417"/>
      <c r="G27" s="417"/>
      <c r="H27" s="417"/>
      <c r="I27" s="417"/>
      <c r="J27" s="417"/>
      <c r="K27" s="73">
        <v>3353</v>
      </c>
      <c r="L27" s="169">
        <v>10127.459999999999</v>
      </c>
      <c r="M27" s="74" t="s">
        <v>356</v>
      </c>
    </row>
    <row r="28" spans="1:13" ht="30" customHeight="1" x14ac:dyDescent="0.2">
      <c r="A28" s="168" t="s">
        <v>273</v>
      </c>
      <c r="B28" s="417" t="s">
        <v>274</v>
      </c>
      <c r="C28" s="417"/>
      <c r="D28" s="417"/>
      <c r="E28" s="417"/>
      <c r="F28" s="417"/>
      <c r="G28" s="417"/>
      <c r="H28" s="417"/>
      <c r="I28" s="417"/>
      <c r="J28" s="417"/>
      <c r="K28" s="73">
        <v>2260</v>
      </c>
      <c r="L28" s="169">
        <v>7912.94</v>
      </c>
      <c r="M28" s="74" t="s">
        <v>356</v>
      </c>
    </row>
    <row r="29" spans="1:13" ht="30" customHeight="1" x14ac:dyDescent="0.2">
      <c r="A29" s="168" t="s">
        <v>275</v>
      </c>
      <c r="B29" s="417" t="s">
        <v>276</v>
      </c>
      <c r="C29" s="417"/>
      <c r="D29" s="417"/>
      <c r="E29" s="417"/>
      <c r="F29" s="417"/>
      <c r="G29" s="417"/>
      <c r="H29" s="417"/>
      <c r="I29" s="417"/>
      <c r="J29" s="417"/>
      <c r="K29" s="73">
        <v>1526</v>
      </c>
      <c r="L29" s="169">
        <v>203504.18</v>
      </c>
      <c r="M29" s="74" t="s">
        <v>356</v>
      </c>
    </row>
    <row r="30" spans="1:13" ht="30" customHeight="1" x14ac:dyDescent="0.2">
      <c r="A30" s="168" t="s">
        <v>277</v>
      </c>
      <c r="B30" s="417" t="s">
        <v>278</v>
      </c>
      <c r="C30" s="417"/>
      <c r="D30" s="417"/>
      <c r="E30" s="417"/>
      <c r="F30" s="417"/>
      <c r="G30" s="417"/>
      <c r="H30" s="417"/>
      <c r="I30" s="417"/>
      <c r="J30" s="417"/>
      <c r="K30" s="73">
        <v>2603</v>
      </c>
      <c r="L30" s="169">
        <v>38045.46</v>
      </c>
      <c r="M30" s="74" t="s">
        <v>356</v>
      </c>
    </row>
    <row r="31" spans="1:13" ht="30" customHeight="1" x14ac:dyDescent="0.2">
      <c r="A31" s="168" t="s">
        <v>279</v>
      </c>
      <c r="B31" s="417" t="s">
        <v>280</v>
      </c>
      <c r="C31" s="417"/>
      <c r="D31" s="417"/>
      <c r="E31" s="417"/>
      <c r="F31" s="417"/>
      <c r="G31" s="417"/>
      <c r="H31" s="417"/>
      <c r="I31" s="417"/>
      <c r="J31" s="417"/>
      <c r="K31" s="73">
        <v>5223</v>
      </c>
      <c r="L31" s="169" t="s">
        <v>356</v>
      </c>
      <c r="M31" s="74">
        <v>76348.460000000006</v>
      </c>
    </row>
    <row r="32" spans="1:13" ht="30" customHeight="1" x14ac:dyDescent="0.2">
      <c r="A32" s="168" t="s">
        <v>281</v>
      </c>
      <c r="B32" s="417" t="s">
        <v>282</v>
      </c>
      <c r="C32" s="417"/>
      <c r="D32" s="417"/>
      <c r="E32" s="417"/>
      <c r="F32" s="417"/>
      <c r="G32" s="417"/>
      <c r="H32" s="417"/>
      <c r="I32" s="417"/>
      <c r="J32" s="417"/>
      <c r="K32" s="73">
        <v>0</v>
      </c>
      <c r="L32" s="169">
        <v>0</v>
      </c>
      <c r="M32" s="74" t="s">
        <v>356</v>
      </c>
    </row>
    <row r="33" spans="1:13" ht="30" customHeight="1" x14ac:dyDescent="0.2">
      <c r="A33" s="168" t="s">
        <v>283</v>
      </c>
      <c r="B33" s="417" t="s">
        <v>284</v>
      </c>
      <c r="C33" s="417"/>
      <c r="D33" s="417"/>
      <c r="E33" s="417"/>
      <c r="F33" s="417"/>
      <c r="G33" s="417"/>
      <c r="H33" s="417"/>
      <c r="I33" s="417"/>
      <c r="J33" s="417"/>
      <c r="K33" s="73">
        <v>468</v>
      </c>
      <c r="L33" s="169">
        <v>2823.89</v>
      </c>
      <c r="M33" s="170" t="s">
        <v>356</v>
      </c>
    </row>
    <row r="34" spans="1:13" ht="30" customHeight="1" x14ac:dyDescent="0.2">
      <c r="A34" s="168" t="s">
        <v>285</v>
      </c>
      <c r="B34" s="417" t="s">
        <v>286</v>
      </c>
      <c r="C34" s="417"/>
      <c r="D34" s="417"/>
      <c r="E34" s="417"/>
      <c r="F34" s="417"/>
      <c r="G34" s="417"/>
      <c r="H34" s="417"/>
      <c r="I34" s="417"/>
      <c r="J34" s="417"/>
      <c r="K34" s="73">
        <v>12</v>
      </c>
      <c r="L34" s="169">
        <v>139.07</v>
      </c>
      <c r="M34" s="170" t="s">
        <v>356</v>
      </c>
    </row>
    <row r="35" spans="1:13" ht="30" customHeight="1" x14ac:dyDescent="0.2">
      <c r="A35" s="168" t="s">
        <v>287</v>
      </c>
      <c r="B35" s="417" t="s">
        <v>288</v>
      </c>
      <c r="C35" s="417"/>
      <c r="D35" s="417"/>
      <c r="E35" s="417"/>
      <c r="F35" s="417"/>
      <c r="G35" s="417"/>
      <c r="H35" s="417"/>
      <c r="I35" s="417"/>
      <c r="J35" s="417"/>
      <c r="K35" s="73">
        <v>30</v>
      </c>
      <c r="L35" s="169">
        <v>1759.08</v>
      </c>
      <c r="M35" s="170" t="s">
        <v>356</v>
      </c>
    </row>
  </sheetData>
  <sheetProtection password="C43B" sheet="1" objects="1" scenarios="1"/>
  <mergeCells count="33">
    <mergeCell ref="B35:J35"/>
    <mergeCell ref="B29:J29"/>
    <mergeCell ref="B30:J30"/>
    <mergeCell ref="B31:J31"/>
    <mergeCell ref="B32:J32"/>
    <mergeCell ref="B33:J33"/>
    <mergeCell ref="B34:J34"/>
    <mergeCell ref="B28:J28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16:J16"/>
    <mergeCell ref="A1:M2"/>
    <mergeCell ref="A4:J5"/>
    <mergeCell ref="K4:M4"/>
    <mergeCell ref="B7:J7"/>
    <mergeCell ref="B8:J8"/>
    <mergeCell ref="B10:J10"/>
    <mergeCell ref="B11:J11"/>
    <mergeCell ref="B12:J12"/>
    <mergeCell ref="B13:J13"/>
    <mergeCell ref="B14:J14"/>
    <mergeCell ref="B15:J15"/>
    <mergeCell ref="A3:B3"/>
    <mergeCell ref="B9:J9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rowBreaks count="1" manualBreakCount="1">
    <brk id="26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pageSetUpPr fitToPage="1"/>
  </sheetPr>
  <dimension ref="A1:N14"/>
  <sheetViews>
    <sheetView showGridLines="0" zoomScale="75" zoomScaleNormal="75" workbookViewId="0">
      <pane ySplit="6" topLeftCell="A7" activePane="bottomLeft" state="frozen"/>
      <selection pane="bottomLeft" sqref="A1:M2"/>
    </sheetView>
  </sheetViews>
  <sheetFormatPr defaultColWidth="8" defaultRowHeight="17.100000000000001" customHeight="1" x14ac:dyDescent="0.2"/>
  <cols>
    <col min="1" max="1" width="11.125" style="171" bestFit="1" customWidth="1"/>
    <col min="2" max="2" width="23.75" style="42" customWidth="1"/>
    <col min="3" max="3" width="19.625" style="42" customWidth="1"/>
    <col min="4" max="4" width="0.875" style="45" customWidth="1"/>
    <col min="5" max="5" width="13.625" style="42" customWidth="1"/>
    <col min="6" max="6" width="13.25" style="42" customWidth="1"/>
    <col min="7" max="8" width="13.625" style="46" customWidth="1"/>
    <col min="9" max="9" width="0.875" style="45" customWidth="1"/>
    <col min="10" max="10" width="12.625" style="42" customWidth="1"/>
    <col min="11" max="12" width="13.625" style="46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4" ht="17.100000000000001" customHeight="1" x14ac:dyDescent="0.2">
      <c r="A1" s="391" t="s">
        <v>582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163"/>
    </row>
    <row r="2" spans="1:14" ht="17.100000000000001" customHeight="1" x14ac:dyDescent="0.2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163"/>
    </row>
    <row r="3" spans="1:14" ht="17.100000000000001" customHeight="1" x14ac:dyDescent="0.2">
      <c r="A3" s="391" t="s">
        <v>295</v>
      </c>
      <c r="B3" s="391"/>
    </row>
    <row r="4" spans="1:14" ht="17.100000000000001" customHeight="1" x14ac:dyDescent="0.2">
      <c r="A4" s="418" t="s">
        <v>526</v>
      </c>
      <c r="B4" s="418"/>
      <c r="C4" s="418"/>
      <c r="D4" s="418"/>
      <c r="E4" s="418"/>
      <c r="F4" s="418"/>
      <c r="G4" s="418"/>
      <c r="H4" s="418"/>
      <c r="I4" s="418"/>
      <c r="J4" s="419"/>
      <c r="K4" s="420" t="s">
        <v>222</v>
      </c>
      <c r="L4" s="418"/>
      <c r="M4" s="418"/>
    </row>
    <row r="5" spans="1:14" ht="17.100000000000001" customHeight="1" x14ac:dyDescent="0.2">
      <c r="A5" s="418"/>
      <c r="B5" s="418"/>
      <c r="C5" s="418"/>
      <c r="D5" s="418"/>
      <c r="E5" s="418"/>
      <c r="F5" s="418"/>
      <c r="G5" s="418"/>
      <c r="H5" s="418"/>
      <c r="I5" s="418"/>
      <c r="J5" s="419"/>
      <c r="K5" s="323" t="s">
        <v>229</v>
      </c>
      <c r="L5" s="323" t="s">
        <v>227</v>
      </c>
      <c r="M5" s="323" t="s">
        <v>230</v>
      </c>
    </row>
    <row r="6" spans="1:14" ht="17.100000000000001" customHeight="1" x14ac:dyDescent="0.2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3"/>
      <c r="L6" s="323" t="s">
        <v>231</v>
      </c>
      <c r="M6" s="323" t="s">
        <v>232</v>
      </c>
    </row>
    <row r="7" spans="1:14" ht="30" customHeight="1" x14ac:dyDescent="0.2">
      <c r="A7" s="168" t="s">
        <v>279</v>
      </c>
      <c r="B7" s="417" t="s">
        <v>280</v>
      </c>
      <c r="C7" s="417"/>
      <c r="D7" s="417"/>
      <c r="E7" s="417"/>
      <c r="F7" s="417"/>
      <c r="G7" s="417"/>
      <c r="H7" s="417"/>
      <c r="I7" s="417"/>
      <c r="J7" s="417"/>
      <c r="K7" s="73">
        <v>0</v>
      </c>
      <c r="L7" s="169" t="s">
        <v>356</v>
      </c>
      <c r="M7" s="74">
        <v>0</v>
      </c>
    </row>
    <row r="8" spans="1:14" ht="30" customHeight="1" x14ac:dyDescent="0.2">
      <c r="A8" s="168" t="s">
        <v>435</v>
      </c>
      <c r="B8" s="417" t="s">
        <v>436</v>
      </c>
      <c r="C8" s="417"/>
      <c r="D8" s="417"/>
      <c r="E8" s="417"/>
      <c r="F8" s="417"/>
      <c r="G8" s="417"/>
      <c r="H8" s="417"/>
      <c r="I8" s="417"/>
      <c r="J8" s="417"/>
      <c r="K8" s="73">
        <v>1713</v>
      </c>
      <c r="L8" s="169">
        <v>635.98</v>
      </c>
      <c r="M8" s="74" t="s">
        <v>356</v>
      </c>
    </row>
    <row r="9" spans="1:14" ht="30" customHeight="1" x14ac:dyDescent="0.2">
      <c r="A9" s="168" t="s">
        <v>437</v>
      </c>
      <c r="B9" s="417" t="s">
        <v>438</v>
      </c>
      <c r="C9" s="417"/>
      <c r="D9" s="417"/>
      <c r="E9" s="417"/>
      <c r="F9" s="417"/>
      <c r="G9" s="417"/>
      <c r="H9" s="417"/>
      <c r="I9" s="417"/>
      <c r="J9" s="417"/>
      <c r="K9" s="73">
        <v>63</v>
      </c>
      <c r="L9" s="169">
        <v>41</v>
      </c>
      <c r="M9" s="74" t="s">
        <v>356</v>
      </c>
    </row>
    <row r="10" spans="1:14" ht="30" customHeight="1" x14ac:dyDescent="0.2">
      <c r="A10" s="168" t="s">
        <v>439</v>
      </c>
      <c r="B10" s="417" t="s">
        <v>440</v>
      </c>
      <c r="C10" s="417"/>
      <c r="D10" s="417"/>
      <c r="E10" s="417"/>
      <c r="F10" s="417"/>
      <c r="G10" s="417"/>
      <c r="H10" s="417"/>
      <c r="I10" s="417"/>
      <c r="J10" s="417"/>
      <c r="K10" s="73">
        <v>36</v>
      </c>
      <c r="L10" s="169">
        <v>14.16</v>
      </c>
      <c r="M10" s="74" t="s">
        <v>356</v>
      </c>
    </row>
    <row r="11" spans="1:14" ht="30" customHeight="1" x14ac:dyDescent="0.2">
      <c r="A11" s="168" t="s">
        <v>441</v>
      </c>
      <c r="B11" s="417" t="s">
        <v>442</v>
      </c>
      <c r="C11" s="417"/>
      <c r="D11" s="417"/>
      <c r="E11" s="417"/>
      <c r="F11" s="417"/>
      <c r="G11" s="417"/>
      <c r="H11" s="417"/>
      <c r="I11" s="417"/>
      <c r="J11" s="417"/>
      <c r="K11" s="73">
        <v>30</v>
      </c>
      <c r="L11" s="169">
        <v>25.48</v>
      </c>
      <c r="M11" s="74" t="s">
        <v>356</v>
      </c>
    </row>
    <row r="12" spans="1:14" ht="30" customHeight="1" x14ac:dyDescent="0.2">
      <c r="A12" s="168" t="s">
        <v>443</v>
      </c>
      <c r="B12" s="417" t="s">
        <v>444</v>
      </c>
      <c r="C12" s="417"/>
      <c r="D12" s="417"/>
      <c r="E12" s="417"/>
      <c r="F12" s="417"/>
      <c r="G12" s="417"/>
      <c r="H12" s="417"/>
      <c r="I12" s="417"/>
      <c r="J12" s="417"/>
      <c r="K12" s="73">
        <v>80</v>
      </c>
      <c r="L12" s="169">
        <v>87.93</v>
      </c>
      <c r="M12" s="74" t="s">
        <v>356</v>
      </c>
    </row>
    <row r="13" spans="1:14" ht="30" customHeight="1" x14ac:dyDescent="0.2">
      <c r="A13" s="168" t="s">
        <v>445</v>
      </c>
      <c r="B13" s="417" t="s">
        <v>446</v>
      </c>
      <c r="C13" s="417"/>
      <c r="D13" s="417"/>
      <c r="E13" s="417"/>
      <c r="F13" s="417"/>
      <c r="G13" s="417"/>
      <c r="H13" s="417"/>
      <c r="I13" s="417"/>
      <c r="J13" s="417"/>
      <c r="K13" s="73">
        <v>14</v>
      </c>
      <c r="L13" s="169">
        <v>917.62</v>
      </c>
      <c r="M13" s="74" t="s">
        <v>356</v>
      </c>
    </row>
    <row r="14" spans="1:14" ht="30" customHeight="1" x14ac:dyDescent="0.2">
      <c r="A14" s="168" t="s">
        <v>447</v>
      </c>
      <c r="B14" s="417" t="s">
        <v>448</v>
      </c>
      <c r="C14" s="417"/>
      <c r="D14" s="417"/>
      <c r="E14" s="417"/>
      <c r="F14" s="417"/>
      <c r="G14" s="417"/>
      <c r="H14" s="417"/>
      <c r="I14" s="417"/>
      <c r="J14" s="417"/>
      <c r="K14" s="73">
        <v>3</v>
      </c>
      <c r="L14" s="169">
        <v>86.6</v>
      </c>
      <c r="M14" s="74" t="s">
        <v>356</v>
      </c>
    </row>
  </sheetData>
  <sheetProtection password="C43B" sheet="1" objects="1" scenarios="1"/>
  <mergeCells count="12">
    <mergeCell ref="B12:J12"/>
    <mergeCell ref="B13:J13"/>
    <mergeCell ref="B14:J14"/>
    <mergeCell ref="A1:M2"/>
    <mergeCell ref="A3:B3"/>
    <mergeCell ref="A4:J5"/>
    <mergeCell ref="K4:M4"/>
    <mergeCell ref="B7:J7"/>
    <mergeCell ref="B8:J8"/>
    <mergeCell ref="B9:J9"/>
    <mergeCell ref="B10:J10"/>
    <mergeCell ref="B11:J11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pageSetUpPr fitToPage="1"/>
  </sheetPr>
  <dimension ref="A1:AA12"/>
  <sheetViews>
    <sheetView showGridLines="0" workbookViewId="0">
      <selection sqref="A1:F1"/>
    </sheetView>
  </sheetViews>
  <sheetFormatPr defaultRowHeight="15" x14ac:dyDescent="0.25"/>
  <cols>
    <col min="1" max="1" width="19.5" style="108" bestFit="1" customWidth="1"/>
    <col min="2" max="2" width="10.75" style="108" bestFit="1" customWidth="1"/>
    <col min="3" max="3" width="9" style="108"/>
    <col min="4" max="4" width="9.875" style="108" bestFit="1" customWidth="1"/>
    <col min="5" max="5" width="9" style="108"/>
    <col min="6" max="6" width="10.375" style="108" bestFit="1" customWidth="1"/>
    <col min="7" max="16384" width="9" style="108"/>
  </cols>
  <sheetData>
    <row r="1" spans="1:27" ht="15" customHeight="1" x14ac:dyDescent="0.25">
      <c r="A1" s="391" t="s">
        <v>583</v>
      </c>
      <c r="B1" s="391"/>
      <c r="C1" s="391"/>
      <c r="D1" s="391"/>
      <c r="E1" s="391"/>
      <c r="F1" s="391"/>
      <c r="AA1" s="172" t="s">
        <v>586</v>
      </c>
    </row>
    <row r="2" spans="1:27" x14ac:dyDescent="0.25">
      <c r="A2" s="157"/>
      <c r="B2" s="157"/>
      <c r="C2" s="157"/>
      <c r="D2" s="157"/>
      <c r="E2" s="157"/>
      <c r="AA2" s="173" t="s">
        <v>587</v>
      </c>
    </row>
    <row r="3" spans="1:27" x14ac:dyDescent="0.25">
      <c r="B3" s="172"/>
      <c r="D3" s="172"/>
    </row>
    <row r="4" spans="1:27" x14ac:dyDescent="0.25">
      <c r="A4" s="174"/>
      <c r="B4" s="422">
        <v>2018</v>
      </c>
      <c r="C4" s="423"/>
      <c r="D4" s="422">
        <v>2017</v>
      </c>
      <c r="E4" s="423"/>
      <c r="F4" s="324" t="s">
        <v>357</v>
      </c>
    </row>
    <row r="5" spans="1:27" x14ac:dyDescent="0.25">
      <c r="A5" s="175" t="s">
        <v>289</v>
      </c>
      <c r="B5" s="175" t="s">
        <v>229</v>
      </c>
      <c r="C5" s="175" t="s">
        <v>290</v>
      </c>
      <c r="D5" s="175" t="s">
        <v>229</v>
      </c>
      <c r="E5" s="175" t="s">
        <v>290</v>
      </c>
      <c r="F5" s="176" t="s">
        <v>290</v>
      </c>
    </row>
    <row r="6" spans="1:27" x14ac:dyDescent="0.25">
      <c r="A6" s="177" t="s">
        <v>351</v>
      </c>
      <c r="B6" s="61">
        <v>89303</v>
      </c>
      <c r="C6" s="178">
        <f>+B6/$B$12</f>
        <v>0.48773068121617269</v>
      </c>
      <c r="D6" s="61">
        <v>88833</v>
      </c>
      <c r="E6" s="178">
        <f>+D6/$D$12</f>
        <v>0.49033223123161246</v>
      </c>
      <c r="F6" s="179">
        <f>(+B6-D6)/D6</f>
        <v>5.2908266072292957E-3</v>
      </c>
    </row>
    <row r="7" spans="1:27" x14ac:dyDescent="0.25">
      <c r="A7" s="177" t="s">
        <v>352</v>
      </c>
      <c r="B7" s="61">
        <v>42953</v>
      </c>
      <c r="C7" s="178">
        <f t="shared" ref="C7:C11" si="0">+B7/$B$12</f>
        <v>0.23458893822467627</v>
      </c>
      <c r="D7" s="61">
        <v>42733</v>
      </c>
      <c r="E7" s="178">
        <f t="shared" ref="E7:E11" si="1">+D7/$D$12</f>
        <v>0.23587368699943148</v>
      </c>
      <c r="F7" s="179">
        <f t="shared" ref="F7:F12" si="2">(+B7-D7)/D7</f>
        <v>5.1482460861629184E-3</v>
      </c>
    </row>
    <row r="8" spans="1:27" x14ac:dyDescent="0.25">
      <c r="A8" s="177" t="s">
        <v>353</v>
      </c>
      <c r="B8" s="61">
        <v>10685</v>
      </c>
      <c r="C8" s="178">
        <f t="shared" si="0"/>
        <v>5.8356408281858445E-2</v>
      </c>
      <c r="D8" s="61">
        <v>10622</v>
      </c>
      <c r="E8" s="178">
        <f t="shared" si="1"/>
        <v>5.8630339627640492E-2</v>
      </c>
      <c r="F8" s="179">
        <f t="shared" si="2"/>
        <v>5.9310864244021839E-3</v>
      </c>
    </row>
    <row r="9" spans="1:27" x14ac:dyDescent="0.25">
      <c r="A9" s="177" t="s">
        <v>354</v>
      </c>
      <c r="B9" s="61">
        <v>23572</v>
      </c>
      <c r="C9" s="178">
        <f t="shared" si="0"/>
        <v>0.12873909742816728</v>
      </c>
      <c r="D9" s="61">
        <v>23104</v>
      </c>
      <c r="E9" s="178">
        <f t="shared" si="1"/>
        <v>0.12752733635445357</v>
      </c>
      <c r="F9" s="179">
        <f t="shared" si="2"/>
        <v>2.025623268698061E-2</v>
      </c>
    </row>
    <row r="10" spans="1:27" x14ac:dyDescent="0.25">
      <c r="A10" s="177" t="s">
        <v>355</v>
      </c>
      <c r="B10" s="61">
        <v>4643</v>
      </c>
      <c r="C10" s="178">
        <f t="shared" si="0"/>
        <v>2.5357866509374709E-2</v>
      </c>
      <c r="D10" s="61">
        <v>4526</v>
      </c>
      <c r="E10" s="178">
        <f t="shared" si="1"/>
        <v>2.4982198941319984E-2</v>
      </c>
      <c r="F10" s="179">
        <f t="shared" si="2"/>
        <v>2.5850640742377376E-2</v>
      </c>
    </row>
    <row r="11" spans="1:27" x14ac:dyDescent="0.25">
      <c r="A11" s="177" t="s">
        <v>431</v>
      </c>
      <c r="B11" s="61">
        <v>11943</v>
      </c>
      <c r="C11" s="178">
        <f t="shared" si="0"/>
        <v>6.5227008339750633E-2</v>
      </c>
      <c r="D11" s="61">
        <v>11351</v>
      </c>
      <c r="E11" s="178">
        <f t="shared" si="1"/>
        <v>6.2654206845542001E-2</v>
      </c>
      <c r="F11" s="179">
        <f t="shared" si="2"/>
        <v>5.2153995242709895E-2</v>
      </c>
    </row>
    <row r="12" spans="1:27" x14ac:dyDescent="0.25">
      <c r="A12" s="180" t="s">
        <v>291</v>
      </c>
      <c r="B12" s="181">
        <v>183099</v>
      </c>
      <c r="C12" s="182">
        <f>SUM(C6:C11)</f>
        <v>0.99999999999999989</v>
      </c>
      <c r="D12" s="181">
        <v>181169</v>
      </c>
      <c r="E12" s="182">
        <f>SUM(E6:E11)</f>
        <v>1</v>
      </c>
      <c r="F12" s="183">
        <f t="shared" si="2"/>
        <v>1.0653036667421028E-2</v>
      </c>
    </row>
  </sheetData>
  <sheetProtection password="C43B" sheet="1" objects="1" scenarios="1"/>
  <mergeCells count="3">
    <mergeCell ref="B4:C4"/>
    <mergeCell ref="D4:E4"/>
    <mergeCell ref="A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&amp;R&amp;8Pág. &amp;P /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pageSetUpPr fitToPage="1"/>
  </sheetPr>
  <dimension ref="A1:AA12"/>
  <sheetViews>
    <sheetView showGridLines="0" workbookViewId="0">
      <selection sqref="A1:E2"/>
    </sheetView>
  </sheetViews>
  <sheetFormatPr defaultRowHeight="15" x14ac:dyDescent="0.25"/>
  <cols>
    <col min="1" max="1" width="19.5" style="108" bestFit="1" customWidth="1"/>
    <col min="2" max="2" width="10.75" style="108" bestFit="1" customWidth="1"/>
    <col min="3" max="3" width="9" style="108"/>
    <col min="4" max="4" width="13" style="108" bestFit="1" customWidth="1"/>
    <col min="5" max="5" width="8.625" style="108" bestFit="1" customWidth="1"/>
    <col min="6" max="6" width="9" style="108"/>
    <col min="7" max="7" width="10.25" style="108" bestFit="1" customWidth="1"/>
    <col min="8" max="8" width="11.5" style="108" bestFit="1" customWidth="1"/>
    <col min="9" max="9" width="14.75" style="108" bestFit="1" customWidth="1"/>
    <col min="10" max="16384" width="9" style="108"/>
  </cols>
  <sheetData>
    <row r="1" spans="1:27" ht="15" customHeight="1" x14ac:dyDescent="0.25">
      <c r="A1" s="391" t="s">
        <v>584</v>
      </c>
      <c r="B1" s="391"/>
      <c r="C1" s="391"/>
      <c r="D1" s="391"/>
      <c r="E1" s="391"/>
      <c r="AA1" s="173" t="s">
        <v>588</v>
      </c>
    </row>
    <row r="2" spans="1:27" x14ac:dyDescent="0.25">
      <c r="A2" s="391"/>
      <c r="B2" s="391"/>
      <c r="C2" s="391"/>
      <c r="D2" s="391"/>
      <c r="E2" s="391"/>
      <c r="AA2" s="173" t="s">
        <v>589</v>
      </c>
    </row>
    <row r="3" spans="1:27" x14ac:dyDescent="0.25">
      <c r="AA3" s="173" t="s">
        <v>656</v>
      </c>
    </row>
    <row r="4" spans="1:27" x14ac:dyDescent="0.25">
      <c r="A4" s="401" t="s">
        <v>289</v>
      </c>
      <c r="B4" s="424">
        <v>2018</v>
      </c>
      <c r="C4" s="425"/>
      <c r="D4" s="425"/>
      <c r="E4" s="425"/>
      <c r="F4" s="424">
        <v>2017</v>
      </c>
      <c r="G4" s="425"/>
      <c r="H4" s="425"/>
      <c r="I4" s="425"/>
      <c r="AA4" s="173" t="s">
        <v>657</v>
      </c>
    </row>
    <row r="5" spans="1:27" x14ac:dyDescent="0.25">
      <c r="A5" s="401"/>
      <c r="B5" s="426" t="s">
        <v>222</v>
      </c>
      <c r="C5" s="427"/>
      <c r="D5" s="426" t="s">
        <v>227</v>
      </c>
      <c r="E5" s="428"/>
      <c r="F5" s="426" t="s">
        <v>222</v>
      </c>
      <c r="G5" s="427"/>
      <c r="H5" s="426" t="s">
        <v>227</v>
      </c>
      <c r="I5" s="428"/>
    </row>
    <row r="6" spans="1:27" x14ac:dyDescent="0.25">
      <c r="A6" s="401"/>
      <c r="B6" s="184" t="s">
        <v>229</v>
      </c>
      <c r="C6" s="175" t="s">
        <v>290</v>
      </c>
      <c r="D6" s="175" t="s">
        <v>231</v>
      </c>
      <c r="E6" s="185" t="s">
        <v>290</v>
      </c>
      <c r="F6" s="184" t="s">
        <v>229</v>
      </c>
      <c r="G6" s="175" t="s">
        <v>290</v>
      </c>
      <c r="H6" s="175" t="s">
        <v>231</v>
      </c>
      <c r="I6" s="185" t="s">
        <v>290</v>
      </c>
    </row>
    <row r="7" spans="1:27" x14ac:dyDescent="0.25">
      <c r="A7" s="186" t="s">
        <v>351</v>
      </c>
      <c r="B7" s="61">
        <v>45294</v>
      </c>
      <c r="C7" s="178">
        <f>+B7/$B$12</f>
        <v>0.50270810210876804</v>
      </c>
      <c r="D7" s="61">
        <v>404238.06</v>
      </c>
      <c r="E7" s="178">
        <f>+D7/$D$12</f>
        <v>0.1396858359109342</v>
      </c>
      <c r="F7" s="61">
        <v>44192</v>
      </c>
      <c r="G7" s="178">
        <f>+F7/$F$12</f>
        <v>0.50651017788373376</v>
      </c>
      <c r="H7" s="61">
        <v>381634.62</v>
      </c>
      <c r="I7" s="179">
        <f>+H7/$H$12</f>
        <v>0.13379554190784082</v>
      </c>
    </row>
    <row r="8" spans="1:27" x14ac:dyDescent="0.25">
      <c r="A8" s="186" t="s">
        <v>352</v>
      </c>
      <c r="B8" s="61">
        <v>18754</v>
      </c>
      <c r="C8" s="178">
        <f t="shared" ref="C8:C11" si="0">+B8/$B$12</f>
        <v>0.2081465038845727</v>
      </c>
      <c r="D8" s="61">
        <v>315711.71000000002</v>
      </c>
      <c r="E8" s="178">
        <f t="shared" ref="E8:E11" si="1">+D8/$D$12</f>
        <v>0.10909525470763552</v>
      </c>
      <c r="F8" s="61">
        <v>18361</v>
      </c>
      <c r="G8" s="178">
        <f t="shared" ref="G8:G11" si="2">+F8/$F$12</f>
        <v>0.21044608472400514</v>
      </c>
      <c r="H8" s="61">
        <v>308095.90999999997</v>
      </c>
      <c r="I8" s="179">
        <f t="shared" ref="I8:I11" si="3">+H8/$H$12</f>
        <v>0.10801394076365332</v>
      </c>
    </row>
    <row r="9" spans="1:27" x14ac:dyDescent="0.25">
      <c r="A9" s="186" t="s">
        <v>353</v>
      </c>
      <c r="B9" s="61">
        <v>6317</v>
      </c>
      <c r="C9" s="178">
        <f t="shared" si="0"/>
        <v>7.0110987791342949E-2</v>
      </c>
      <c r="D9" s="61">
        <v>293947.28000000003</v>
      </c>
      <c r="E9" s="178">
        <f t="shared" si="1"/>
        <v>0.10157448192915193</v>
      </c>
      <c r="F9" s="61">
        <v>6217</v>
      </c>
      <c r="G9" s="178">
        <f t="shared" si="2"/>
        <v>7.1256647716853111E-2</v>
      </c>
      <c r="H9" s="61">
        <v>296571.84000000003</v>
      </c>
      <c r="I9" s="179">
        <f t="shared" si="3"/>
        <v>0.10397376958989062</v>
      </c>
    </row>
    <row r="10" spans="1:27" x14ac:dyDescent="0.25">
      <c r="A10" s="186" t="s">
        <v>354</v>
      </c>
      <c r="B10" s="61">
        <v>17090</v>
      </c>
      <c r="C10" s="178">
        <f t="shared" si="0"/>
        <v>0.18967813540510545</v>
      </c>
      <c r="D10" s="61">
        <v>1830583.56</v>
      </c>
      <c r="E10" s="178">
        <f t="shared" si="1"/>
        <v>0.6325643725467458</v>
      </c>
      <c r="F10" s="61">
        <v>16128</v>
      </c>
      <c r="G10" s="178">
        <f t="shared" si="2"/>
        <v>0.18485237483953787</v>
      </c>
      <c r="H10" s="61">
        <v>1817036.68</v>
      </c>
      <c r="I10" s="179">
        <f t="shared" si="3"/>
        <v>0.63702660745774042</v>
      </c>
    </row>
    <row r="11" spans="1:27" x14ac:dyDescent="0.25">
      <c r="A11" s="186" t="s">
        <v>355</v>
      </c>
      <c r="B11" s="61">
        <v>2645</v>
      </c>
      <c r="C11" s="178">
        <f t="shared" si="0"/>
        <v>2.9356270810210878E-2</v>
      </c>
      <c r="D11" s="61">
        <v>49428.12</v>
      </c>
      <c r="E11" s="178">
        <f t="shared" si="1"/>
        <v>1.7080054905532559E-2</v>
      </c>
      <c r="F11" s="61">
        <v>2350</v>
      </c>
      <c r="G11" s="178">
        <f t="shared" si="2"/>
        <v>2.6934714835870163E-2</v>
      </c>
      <c r="H11" s="61">
        <v>49032.67</v>
      </c>
      <c r="I11" s="179">
        <f t="shared" si="3"/>
        <v>1.719014028087475E-2</v>
      </c>
    </row>
    <row r="12" spans="1:27" x14ac:dyDescent="0.25">
      <c r="A12" s="180" t="s">
        <v>291</v>
      </c>
      <c r="B12" s="181">
        <v>90100</v>
      </c>
      <c r="C12" s="182">
        <f>SUM(C7:C11)</f>
        <v>1</v>
      </c>
      <c r="D12" s="181">
        <v>2893908.73</v>
      </c>
      <c r="E12" s="182">
        <f>SUM(E7:E11)</f>
        <v>1</v>
      </c>
      <c r="F12" s="181">
        <v>87248</v>
      </c>
      <c r="G12" s="182">
        <f>SUM(G7:G11)</f>
        <v>1</v>
      </c>
      <c r="H12" s="181">
        <v>2852371.72</v>
      </c>
      <c r="I12" s="182">
        <f>SUM(I7:I11)</f>
        <v>1</v>
      </c>
    </row>
  </sheetData>
  <sheetProtection password="C43B" sheet="1" objects="1" scenarios="1"/>
  <mergeCells count="8">
    <mergeCell ref="F4:I4"/>
    <mergeCell ref="F5:G5"/>
    <mergeCell ref="H5:I5"/>
    <mergeCell ref="A1:E2"/>
    <mergeCell ref="A4:A6"/>
    <mergeCell ref="B4:E4"/>
    <mergeCell ref="B5:C5"/>
    <mergeCell ref="D5:E5"/>
  </mergeCells>
  <printOptions horizontalCentered="1"/>
  <pageMargins left="0" right="0" top="0.9055118110236221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>
    <pageSetUpPr fitToPage="1"/>
  </sheetPr>
  <dimension ref="A1:AA12"/>
  <sheetViews>
    <sheetView showGridLines="0" workbookViewId="0">
      <selection sqref="A1:E2"/>
    </sheetView>
  </sheetViews>
  <sheetFormatPr defaultRowHeight="15" x14ac:dyDescent="0.25"/>
  <cols>
    <col min="1" max="1" width="19.5" style="108" bestFit="1" customWidth="1"/>
    <col min="2" max="2" width="10.75" style="108" bestFit="1" customWidth="1"/>
    <col min="3" max="3" width="9" style="108"/>
    <col min="4" max="4" width="13" style="108" bestFit="1" customWidth="1"/>
    <col min="5" max="5" width="8.625" style="108" bestFit="1" customWidth="1"/>
    <col min="6" max="7" width="9" style="108"/>
    <col min="8" max="8" width="9.875" style="108" bestFit="1" customWidth="1"/>
    <col min="9" max="16384" width="9" style="108"/>
  </cols>
  <sheetData>
    <row r="1" spans="1:27" ht="15" customHeight="1" x14ac:dyDescent="0.25">
      <c r="A1" s="391" t="s">
        <v>585</v>
      </c>
      <c r="B1" s="391"/>
      <c r="C1" s="391"/>
      <c r="D1" s="391"/>
      <c r="E1" s="391"/>
      <c r="AA1" s="173" t="s">
        <v>590</v>
      </c>
    </row>
    <row r="2" spans="1:27" x14ac:dyDescent="0.25">
      <c r="A2" s="391"/>
      <c r="B2" s="391"/>
      <c r="C2" s="391"/>
      <c r="D2" s="391"/>
      <c r="E2" s="391"/>
      <c r="AA2" s="172" t="s">
        <v>591</v>
      </c>
    </row>
    <row r="3" spans="1:27" x14ac:dyDescent="0.25">
      <c r="AA3" s="173" t="s">
        <v>658</v>
      </c>
    </row>
    <row r="4" spans="1:27" x14ac:dyDescent="0.25">
      <c r="A4" s="401" t="s">
        <v>289</v>
      </c>
      <c r="B4" s="424">
        <v>2018</v>
      </c>
      <c r="C4" s="425"/>
      <c r="D4" s="425"/>
      <c r="E4" s="425"/>
      <c r="F4" s="424">
        <v>2017</v>
      </c>
      <c r="G4" s="425"/>
      <c r="H4" s="425"/>
      <c r="I4" s="425"/>
      <c r="AA4" s="172" t="s">
        <v>659</v>
      </c>
    </row>
    <row r="5" spans="1:27" x14ac:dyDescent="0.25">
      <c r="A5" s="401"/>
      <c r="B5" s="426" t="s">
        <v>222</v>
      </c>
      <c r="C5" s="427"/>
      <c r="D5" s="426" t="s">
        <v>227</v>
      </c>
      <c r="E5" s="428"/>
      <c r="F5" s="426" t="s">
        <v>222</v>
      </c>
      <c r="G5" s="427"/>
      <c r="H5" s="426" t="s">
        <v>227</v>
      </c>
      <c r="I5" s="428"/>
    </row>
    <row r="6" spans="1:27" x14ac:dyDescent="0.25">
      <c r="A6" s="401"/>
      <c r="B6" s="184" t="s">
        <v>229</v>
      </c>
      <c r="C6" s="175" t="s">
        <v>290</v>
      </c>
      <c r="D6" s="175" t="s">
        <v>231</v>
      </c>
      <c r="E6" s="185" t="s">
        <v>290</v>
      </c>
      <c r="F6" s="184" t="s">
        <v>229</v>
      </c>
      <c r="G6" s="175" t="s">
        <v>290</v>
      </c>
      <c r="H6" s="175" t="s">
        <v>231</v>
      </c>
      <c r="I6" s="185" t="s">
        <v>290</v>
      </c>
    </row>
    <row r="7" spans="1:27" x14ac:dyDescent="0.25">
      <c r="A7" s="186" t="s">
        <v>351</v>
      </c>
      <c r="B7" s="61">
        <v>33101</v>
      </c>
      <c r="C7" s="178">
        <f>+B7/$B$12</f>
        <v>0.559544939736633</v>
      </c>
      <c r="D7" s="61">
        <v>78764.53</v>
      </c>
      <c r="E7" s="178">
        <f>+D7/$D$12</f>
        <v>0.56639694606206326</v>
      </c>
      <c r="F7" s="61">
        <v>34867</v>
      </c>
      <c r="G7" s="178">
        <f>+F7/$F$12</f>
        <v>0.55287401886942045</v>
      </c>
      <c r="H7" s="61">
        <v>84062.03</v>
      </c>
      <c r="I7" s="179">
        <f>+H7/$H$12</f>
        <v>0.54848504403009724</v>
      </c>
    </row>
    <row r="8" spans="1:27" x14ac:dyDescent="0.25">
      <c r="A8" s="186" t="s">
        <v>352</v>
      </c>
      <c r="B8" s="61">
        <v>19063</v>
      </c>
      <c r="C8" s="178">
        <f t="shared" ref="C8:C11" si="0">+B8/$B$12</f>
        <v>0.32224419764355866</v>
      </c>
      <c r="D8" s="61">
        <v>38843.49</v>
      </c>
      <c r="E8" s="178">
        <f t="shared" ref="E8:E11" si="1">+D8/$D$12</f>
        <v>0.27932413372354653</v>
      </c>
      <c r="F8" s="61">
        <v>19944</v>
      </c>
      <c r="G8" s="178">
        <f t="shared" ref="G8:G11" si="2">+F8/$F$12</f>
        <v>0.31624514389915165</v>
      </c>
      <c r="H8" s="61">
        <v>41213.94</v>
      </c>
      <c r="I8" s="179">
        <f t="shared" ref="I8:I11" si="3">+H8/$H$12</f>
        <v>0.26891129913890716</v>
      </c>
    </row>
    <row r="9" spans="1:27" x14ac:dyDescent="0.25">
      <c r="A9" s="186" t="s">
        <v>353</v>
      </c>
      <c r="B9" s="61">
        <v>2818</v>
      </c>
      <c r="C9" s="178">
        <f t="shared" si="0"/>
        <v>4.7635951789306422E-2</v>
      </c>
      <c r="D9" s="61">
        <v>7283.61</v>
      </c>
      <c r="E9" s="178">
        <f t="shared" si="1"/>
        <v>5.2376551479544217E-2</v>
      </c>
      <c r="F9" s="61">
        <v>2972</v>
      </c>
      <c r="G9" s="178">
        <f t="shared" si="2"/>
        <v>4.7125981130579558E-2</v>
      </c>
      <c r="H9" s="61">
        <v>7918.35</v>
      </c>
      <c r="I9" s="179">
        <f t="shared" si="3"/>
        <v>5.1665377916708895E-2</v>
      </c>
    </row>
    <row r="10" spans="1:27" x14ac:dyDescent="0.25">
      <c r="A10" s="186" t="s">
        <v>354</v>
      </c>
      <c r="B10" s="61">
        <v>3464</v>
      </c>
      <c r="C10" s="178">
        <f t="shared" si="0"/>
        <v>5.8556045776493058E-2</v>
      </c>
      <c r="D10" s="61">
        <v>10612</v>
      </c>
      <c r="E10" s="178">
        <f t="shared" si="1"/>
        <v>7.6311055136247447E-2</v>
      </c>
      <c r="F10" s="61">
        <v>4244</v>
      </c>
      <c r="G10" s="178">
        <f t="shared" si="2"/>
        <v>6.7295647347974316E-2</v>
      </c>
      <c r="H10" s="61">
        <v>14664.79</v>
      </c>
      <c r="I10" s="179">
        <f t="shared" si="3"/>
        <v>9.5684317745385522E-2</v>
      </c>
    </row>
    <row r="11" spans="1:27" x14ac:dyDescent="0.25">
      <c r="A11" s="186" t="s">
        <v>355</v>
      </c>
      <c r="B11" s="61">
        <v>711</v>
      </c>
      <c r="C11" s="178">
        <f t="shared" si="0"/>
        <v>1.2018865054008824E-2</v>
      </c>
      <c r="D11" s="61">
        <v>3558.79</v>
      </c>
      <c r="E11" s="178">
        <f t="shared" si="1"/>
        <v>2.5591313598598384E-2</v>
      </c>
      <c r="F11" s="61">
        <v>1038</v>
      </c>
      <c r="G11" s="178">
        <f t="shared" si="2"/>
        <v>1.645920875287402E-2</v>
      </c>
      <c r="H11" s="61">
        <v>5403.1</v>
      </c>
      <c r="I11" s="179">
        <f t="shared" si="3"/>
        <v>3.5253961168901324E-2</v>
      </c>
    </row>
    <row r="12" spans="1:27" x14ac:dyDescent="0.25">
      <c r="A12" s="180" t="s">
        <v>291</v>
      </c>
      <c r="B12" s="181">
        <v>59157</v>
      </c>
      <c r="C12" s="182">
        <f>SUM(C7:C11)</f>
        <v>1</v>
      </c>
      <c r="D12" s="181">
        <v>139062.42000000001</v>
      </c>
      <c r="E12" s="182">
        <f>SUM(E7:E11)</f>
        <v>0.99999999999999989</v>
      </c>
      <c r="F12" s="181">
        <v>63065</v>
      </c>
      <c r="G12" s="182">
        <f>SUM(G7:G11)</f>
        <v>1</v>
      </c>
      <c r="H12" s="181">
        <v>153262.21</v>
      </c>
      <c r="I12" s="182">
        <f>SUM(I7:I11)</f>
        <v>1</v>
      </c>
    </row>
  </sheetData>
  <sheetProtection password="C43B" sheet="1" objects="1" scenarios="1"/>
  <mergeCells count="8">
    <mergeCell ref="F4:I4"/>
    <mergeCell ref="F5:G5"/>
    <mergeCell ref="H5:I5"/>
    <mergeCell ref="A1:E2"/>
    <mergeCell ref="A4:A6"/>
    <mergeCell ref="B4:E4"/>
    <mergeCell ref="B5:C5"/>
    <mergeCell ref="D5:E5"/>
  </mergeCells>
  <printOptions horizontalCentered="1"/>
  <pageMargins left="0" right="0" top="1.04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pageSetUpPr fitToPage="1"/>
  </sheetPr>
  <dimension ref="A1:AA13"/>
  <sheetViews>
    <sheetView showGridLines="0" workbookViewId="0">
      <selection sqref="A1:K1"/>
    </sheetView>
  </sheetViews>
  <sheetFormatPr defaultRowHeight="15" x14ac:dyDescent="0.25"/>
  <cols>
    <col min="1" max="1" width="19.5" style="108" bestFit="1" customWidth="1"/>
    <col min="2" max="2" width="10.75" style="108" bestFit="1" customWidth="1"/>
    <col min="3" max="3" width="9" style="108"/>
    <col min="4" max="4" width="13" style="108" bestFit="1" customWidth="1"/>
    <col min="5" max="5" width="8.625" style="108" bestFit="1" customWidth="1"/>
    <col min="6" max="6" width="9.875" style="108" bestFit="1" customWidth="1"/>
    <col min="7" max="7" width="9" style="108"/>
    <col min="8" max="8" width="11.5" style="108" bestFit="1" customWidth="1"/>
    <col min="9" max="9" width="9" style="108"/>
    <col min="10" max="10" width="15.25" style="108" bestFit="1" customWidth="1"/>
    <col min="11" max="11" width="8.875" style="108" customWidth="1"/>
    <col min="12" max="16384" width="9" style="108"/>
  </cols>
  <sheetData>
    <row r="1" spans="1:27" ht="15" customHeight="1" x14ac:dyDescent="0.25">
      <c r="A1" s="391" t="s">
        <v>592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AA1" s="172" t="s">
        <v>593</v>
      </c>
    </row>
    <row r="2" spans="1:27" x14ac:dyDescent="0.25">
      <c r="A2" s="157"/>
      <c r="B2" s="157"/>
      <c r="C2" s="157"/>
      <c r="D2" s="157"/>
      <c r="E2" s="157"/>
      <c r="AA2" s="172" t="s">
        <v>594</v>
      </c>
    </row>
    <row r="3" spans="1:27" x14ac:dyDescent="0.25">
      <c r="AA3" s="172" t="s">
        <v>595</v>
      </c>
    </row>
    <row r="4" spans="1:27" x14ac:dyDescent="0.25">
      <c r="A4" s="401" t="s">
        <v>289</v>
      </c>
      <c r="B4" s="424">
        <v>2018</v>
      </c>
      <c r="C4" s="425"/>
      <c r="D4" s="425"/>
      <c r="E4" s="429"/>
      <c r="F4" s="424">
        <v>2017</v>
      </c>
      <c r="G4" s="425"/>
      <c r="H4" s="425"/>
      <c r="I4" s="429"/>
      <c r="J4" s="430" t="s">
        <v>357</v>
      </c>
      <c r="K4" s="431"/>
      <c r="AA4" s="172" t="s">
        <v>596</v>
      </c>
    </row>
    <row r="5" spans="1:27" x14ac:dyDescent="0.25">
      <c r="A5" s="401"/>
      <c r="B5" s="426" t="s">
        <v>222</v>
      </c>
      <c r="C5" s="427"/>
      <c r="D5" s="426" t="s">
        <v>227</v>
      </c>
      <c r="E5" s="427"/>
      <c r="F5" s="426" t="s">
        <v>222</v>
      </c>
      <c r="G5" s="427"/>
      <c r="H5" s="426" t="s">
        <v>227</v>
      </c>
      <c r="I5" s="427"/>
      <c r="J5" s="187" t="s">
        <v>222</v>
      </c>
      <c r="K5" s="326" t="s">
        <v>227</v>
      </c>
    </row>
    <row r="6" spans="1:27" x14ac:dyDescent="0.25">
      <c r="A6" s="401"/>
      <c r="B6" s="175" t="s">
        <v>229</v>
      </c>
      <c r="C6" s="175" t="s">
        <v>290</v>
      </c>
      <c r="D6" s="175" t="s">
        <v>231</v>
      </c>
      <c r="E6" s="175" t="s">
        <v>290</v>
      </c>
      <c r="F6" s="175" t="s">
        <v>229</v>
      </c>
      <c r="G6" s="175" t="s">
        <v>290</v>
      </c>
      <c r="H6" s="175" t="s">
        <v>231</v>
      </c>
      <c r="I6" s="175" t="s">
        <v>290</v>
      </c>
      <c r="J6" s="188" t="s">
        <v>290</v>
      </c>
      <c r="K6" s="327" t="s">
        <v>290</v>
      </c>
    </row>
    <row r="7" spans="1:27" x14ac:dyDescent="0.25">
      <c r="A7" s="186" t="s">
        <v>351</v>
      </c>
      <c r="B7" s="61">
        <v>70761</v>
      </c>
      <c r="C7" s="178">
        <f>+B7/$B$13</f>
        <v>0.5159763745078022</v>
      </c>
      <c r="D7" s="61">
        <v>459468.99</v>
      </c>
      <c r="E7" s="178">
        <f>+D7/$D$13</f>
        <v>0.17842999280134927</v>
      </c>
      <c r="F7" s="61">
        <v>69860</v>
      </c>
      <c r="G7" s="178">
        <f>+F7/$F$13</f>
        <v>0.52139386656914477</v>
      </c>
      <c r="H7" s="61">
        <v>446467.06</v>
      </c>
      <c r="I7" s="178">
        <f>+H7/$H$13</f>
        <v>0.1768611375302209</v>
      </c>
      <c r="J7" s="189">
        <f>(+B7-F7)/F7</f>
        <v>1.2897223017463499E-2</v>
      </c>
      <c r="K7" s="179">
        <f>(+D7-H7)/H7</f>
        <v>2.9121812480410073E-2</v>
      </c>
    </row>
    <row r="8" spans="1:27" x14ac:dyDescent="0.25">
      <c r="A8" s="186" t="s">
        <v>352</v>
      </c>
      <c r="B8" s="61">
        <v>27998</v>
      </c>
      <c r="C8" s="178">
        <f t="shared" ref="C8:C11" si="0">+B8/$B$13</f>
        <v>0.20415633659034563</v>
      </c>
      <c r="D8" s="61">
        <v>301784.19</v>
      </c>
      <c r="E8" s="178">
        <f t="shared" ref="E8:E11" si="1">+D8/$D$13</f>
        <v>0.11719474441411383</v>
      </c>
      <c r="F8" s="61">
        <v>27346</v>
      </c>
      <c r="G8" s="178">
        <f t="shared" ref="G8:G12" si="2">+F8/$F$13</f>
        <v>0.20409442707128303</v>
      </c>
      <c r="H8" s="61">
        <v>294769.90000000002</v>
      </c>
      <c r="I8" s="178">
        <f t="shared" ref="I8:I12" si="3">+H8/$H$13</f>
        <v>0.11676861406901881</v>
      </c>
      <c r="J8" s="189">
        <f t="shared" ref="J8:J13" si="4">(+B8-F8)/F8</f>
        <v>2.3842609522416441E-2</v>
      </c>
      <c r="K8" s="179">
        <f t="shared" ref="K8:K13" si="5">(+D8-H8)/H8</f>
        <v>2.3795814972966976E-2</v>
      </c>
    </row>
    <row r="9" spans="1:27" x14ac:dyDescent="0.25">
      <c r="A9" s="186" t="s">
        <v>353</v>
      </c>
      <c r="B9" s="61">
        <v>2413</v>
      </c>
      <c r="C9" s="178">
        <f t="shared" si="0"/>
        <v>1.7595158232463177E-2</v>
      </c>
      <c r="D9" s="61">
        <v>91284.38</v>
      </c>
      <c r="E9" s="178">
        <f t="shared" si="1"/>
        <v>3.5449337432490569E-2</v>
      </c>
      <c r="F9" s="61">
        <v>2264</v>
      </c>
      <c r="G9" s="178">
        <f t="shared" si="2"/>
        <v>1.6897161664937644E-2</v>
      </c>
      <c r="H9" s="61">
        <v>91499.23</v>
      </c>
      <c r="I9" s="178">
        <f t="shared" si="3"/>
        <v>3.624602876848141E-2</v>
      </c>
      <c r="J9" s="189">
        <f t="shared" si="4"/>
        <v>6.5812720848056533E-2</v>
      </c>
      <c r="K9" s="179">
        <f t="shared" si="5"/>
        <v>-2.3481071917216272E-3</v>
      </c>
    </row>
    <row r="10" spans="1:27" x14ac:dyDescent="0.25">
      <c r="A10" s="186" t="s">
        <v>354</v>
      </c>
      <c r="B10" s="61">
        <v>20448</v>
      </c>
      <c r="C10" s="178">
        <f t="shared" si="0"/>
        <v>0.14910310631471488</v>
      </c>
      <c r="D10" s="61">
        <v>1673419.16</v>
      </c>
      <c r="E10" s="178">
        <f t="shared" si="1"/>
        <v>0.64985488720890594</v>
      </c>
      <c r="F10" s="61">
        <v>19800</v>
      </c>
      <c r="G10" s="178">
        <f t="shared" si="2"/>
        <v>0.14777553046191047</v>
      </c>
      <c r="H10" s="61">
        <v>1644134.05</v>
      </c>
      <c r="I10" s="178">
        <f t="shared" si="3"/>
        <v>0.65129870574364235</v>
      </c>
      <c r="J10" s="189">
        <f t="shared" si="4"/>
        <v>3.272727272727273E-2</v>
      </c>
      <c r="K10" s="179">
        <f t="shared" si="5"/>
        <v>1.7811874889398387E-2</v>
      </c>
    </row>
    <row r="11" spans="1:27" x14ac:dyDescent="0.25">
      <c r="A11" s="186" t="s">
        <v>355</v>
      </c>
      <c r="B11" s="61">
        <v>3764</v>
      </c>
      <c r="C11" s="178">
        <f t="shared" si="0"/>
        <v>2.744640513344028E-2</v>
      </c>
      <c r="D11" s="61">
        <v>45729.71</v>
      </c>
      <c r="E11" s="178">
        <f t="shared" si="1"/>
        <v>1.7758656195944345E-2</v>
      </c>
      <c r="F11" s="61">
        <v>3551</v>
      </c>
      <c r="G11" s="178">
        <f t="shared" si="2"/>
        <v>2.6502571144961826E-2</v>
      </c>
      <c r="H11" s="61">
        <v>44234.66</v>
      </c>
      <c r="I11" s="178">
        <f t="shared" si="3"/>
        <v>1.7522887995057378E-2</v>
      </c>
      <c r="J11" s="189">
        <f t="shared" si="4"/>
        <v>5.9983103351168687E-2</v>
      </c>
      <c r="K11" s="179">
        <f t="shared" si="5"/>
        <v>3.3798157372521807E-2</v>
      </c>
    </row>
    <row r="12" spans="1:27" x14ac:dyDescent="0.25">
      <c r="A12" s="186" t="s">
        <v>431</v>
      </c>
      <c r="B12" s="61">
        <v>11756</v>
      </c>
      <c r="C12" s="178">
        <f t="shared" ref="C12" si="6">+B12/$B$13</f>
        <v>8.5722619221233781E-2</v>
      </c>
      <c r="D12" s="61">
        <v>3379.47</v>
      </c>
      <c r="E12" s="178">
        <f t="shared" ref="E12" si="7">+D12/$D$13</f>
        <v>1.312381947195992E-3</v>
      </c>
      <c r="F12" s="61">
        <v>11166</v>
      </c>
      <c r="G12" s="178">
        <f t="shared" si="2"/>
        <v>8.3336443087762252E-2</v>
      </c>
      <c r="H12" s="61">
        <v>3288.34</v>
      </c>
      <c r="I12" s="178">
        <f t="shared" si="3"/>
        <v>1.3026258935790844E-3</v>
      </c>
      <c r="J12" s="189">
        <f t="shared" si="4"/>
        <v>5.2838975461221564E-2</v>
      </c>
      <c r="K12" s="179">
        <f t="shared" si="5"/>
        <v>2.771307103280064E-2</v>
      </c>
    </row>
    <row r="13" spans="1:27" x14ac:dyDescent="0.25">
      <c r="A13" s="180" t="s">
        <v>291</v>
      </c>
      <c r="B13" s="181">
        <v>137140</v>
      </c>
      <c r="C13" s="182">
        <f>SUM(C7:C12)</f>
        <v>1</v>
      </c>
      <c r="D13" s="181">
        <v>2575065.9</v>
      </c>
      <c r="E13" s="182">
        <f>SUM(E7:E11)</f>
        <v>0.99868761805280393</v>
      </c>
      <c r="F13" s="181">
        <v>133987</v>
      </c>
      <c r="G13" s="182">
        <f>SUM(G7:G12)</f>
        <v>0.99999999999999989</v>
      </c>
      <c r="H13" s="181">
        <v>2524393.2400000002</v>
      </c>
      <c r="I13" s="182">
        <f>SUM(I7:I12)</f>
        <v>1</v>
      </c>
      <c r="J13" s="190">
        <f t="shared" si="4"/>
        <v>2.3532133714464835E-2</v>
      </c>
      <c r="K13" s="183">
        <f t="shared" si="5"/>
        <v>2.0073203808769383E-2</v>
      </c>
    </row>
  </sheetData>
  <sheetProtection password="C43B" sheet="1" objects="1" scenarios="1"/>
  <mergeCells count="9">
    <mergeCell ref="A1:K1"/>
    <mergeCell ref="F4:I4"/>
    <mergeCell ref="F5:G5"/>
    <mergeCell ref="H5:I5"/>
    <mergeCell ref="J4:K4"/>
    <mergeCell ref="A4:A6"/>
    <mergeCell ref="B4:E4"/>
    <mergeCell ref="B5:C5"/>
    <mergeCell ref="D5:E5"/>
  </mergeCells>
  <printOptions horizontalCentered="1"/>
  <pageMargins left="0" right="0" top="0.74803149606299213" bottom="0.35433070866141736" header="0.31496062992125984" footer="0.31496062992125984"/>
  <pageSetup paperSize="9" scale="62" orientation="landscape" r:id="rId1"/>
  <headerFooter>
    <oddFooter>&amp;R&amp;8Pág. &amp;P /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pageSetUpPr fitToPage="1"/>
  </sheetPr>
  <dimension ref="A1:AA13"/>
  <sheetViews>
    <sheetView showGridLines="0" zoomScale="85" zoomScaleNormal="85" workbookViewId="0">
      <selection sqref="A1:M1"/>
    </sheetView>
  </sheetViews>
  <sheetFormatPr defaultRowHeight="15" x14ac:dyDescent="0.25"/>
  <cols>
    <col min="1" max="1" width="19.5" style="108" bestFit="1" customWidth="1"/>
    <col min="2" max="2" width="9.875" style="108" customWidth="1"/>
    <col min="3" max="3" width="9" style="108"/>
    <col min="4" max="4" width="11.5" style="108" bestFit="1" customWidth="1"/>
    <col min="5" max="5" width="8.625" style="108" bestFit="1" customWidth="1"/>
    <col min="6" max="6" width="10.125" style="108" customWidth="1"/>
    <col min="7" max="7" width="9" style="108"/>
    <col min="8" max="8" width="10.625" style="108" customWidth="1"/>
    <col min="9" max="9" width="9" style="108"/>
    <col min="10" max="10" width="10.625" style="108" customWidth="1"/>
    <col min="11" max="11" width="9" style="108"/>
    <col min="12" max="12" width="10.625" style="108" customWidth="1"/>
    <col min="13" max="13" width="9" style="108"/>
    <col min="14" max="14" width="15.25" style="108" bestFit="1" customWidth="1"/>
    <col min="15" max="15" width="9.25" style="108" customWidth="1"/>
    <col min="16" max="16" width="9.5" style="108" bestFit="1" customWidth="1"/>
    <col min="17" max="16384" width="9" style="108"/>
  </cols>
  <sheetData>
    <row r="1" spans="1:27" ht="15" customHeight="1" x14ac:dyDescent="0.25">
      <c r="A1" s="391" t="s">
        <v>597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AA1" s="172" t="s">
        <v>598</v>
      </c>
    </row>
    <row r="2" spans="1:27" x14ac:dyDescent="0.25">
      <c r="A2" s="157"/>
      <c r="B2" s="157"/>
      <c r="C2" s="157"/>
      <c r="D2" s="157"/>
      <c r="E2" s="157"/>
      <c r="F2" s="157"/>
      <c r="G2" s="157"/>
      <c r="AA2" s="172" t="s">
        <v>599</v>
      </c>
    </row>
    <row r="3" spans="1:27" x14ac:dyDescent="0.25">
      <c r="AA3" s="172" t="s">
        <v>600</v>
      </c>
    </row>
    <row r="4" spans="1:27" x14ac:dyDescent="0.25">
      <c r="A4" s="401" t="s">
        <v>289</v>
      </c>
      <c r="B4" s="424">
        <v>2018</v>
      </c>
      <c r="C4" s="425"/>
      <c r="D4" s="425"/>
      <c r="E4" s="425"/>
      <c r="F4" s="425"/>
      <c r="G4" s="425"/>
      <c r="H4" s="424">
        <v>2017</v>
      </c>
      <c r="I4" s="425"/>
      <c r="J4" s="425"/>
      <c r="K4" s="425"/>
      <c r="L4" s="425"/>
      <c r="M4" s="425"/>
      <c r="N4" s="432" t="s">
        <v>357</v>
      </c>
      <c r="O4" s="433"/>
      <c r="P4" s="433"/>
      <c r="AA4" s="172" t="s">
        <v>601</v>
      </c>
    </row>
    <row r="5" spans="1:27" x14ac:dyDescent="0.25">
      <c r="A5" s="401"/>
      <c r="B5" s="426" t="s">
        <v>222</v>
      </c>
      <c r="C5" s="427"/>
      <c r="D5" s="426" t="s">
        <v>227</v>
      </c>
      <c r="E5" s="427"/>
      <c r="F5" s="426" t="s">
        <v>230</v>
      </c>
      <c r="G5" s="427"/>
      <c r="H5" s="426" t="s">
        <v>222</v>
      </c>
      <c r="I5" s="427"/>
      <c r="J5" s="426" t="s">
        <v>227</v>
      </c>
      <c r="K5" s="427"/>
      <c r="L5" s="426" t="s">
        <v>230</v>
      </c>
      <c r="M5" s="427"/>
      <c r="N5" s="187" t="s">
        <v>222</v>
      </c>
      <c r="O5" s="187" t="s">
        <v>227</v>
      </c>
      <c r="P5" s="326" t="s">
        <v>230</v>
      </c>
      <c r="AA5" s="172" t="s">
        <v>602</v>
      </c>
    </row>
    <row r="6" spans="1:27" x14ac:dyDescent="0.25">
      <c r="A6" s="401"/>
      <c r="B6" s="175" t="s">
        <v>229</v>
      </c>
      <c r="C6" s="175" t="s">
        <v>290</v>
      </c>
      <c r="D6" s="175" t="s">
        <v>231</v>
      </c>
      <c r="E6" s="175" t="s">
        <v>290</v>
      </c>
      <c r="F6" s="175" t="s">
        <v>292</v>
      </c>
      <c r="G6" s="175" t="s">
        <v>290</v>
      </c>
      <c r="H6" s="175" t="s">
        <v>229</v>
      </c>
      <c r="I6" s="175" t="s">
        <v>290</v>
      </c>
      <c r="J6" s="175" t="s">
        <v>231</v>
      </c>
      <c r="K6" s="175" t="s">
        <v>290</v>
      </c>
      <c r="L6" s="175" t="s">
        <v>292</v>
      </c>
      <c r="M6" s="175" t="s">
        <v>290</v>
      </c>
      <c r="N6" s="188" t="s">
        <v>290</v>
      </c>
      <c r="O6" s="191" t="s">
        <v>290</v>
      </c>
      <c r="P6" s="327" t="s">
        <v>290</v>
      </c>
      <c r="AA6" s="172" t="s">
        <v>603</v>
      </c>
    </row>
    <row r="7" spans="1:27" x14ac:dyDescent="0.25">
      <c r="A7" s="186" t="s">
        <v>351</v>
      </c>
      <c r="B7" s="61">
        <v>28945</v>
      </c>
      <c r="C7" s="178">
        <f t="shared" ref="C7:C12" si="0">+B7/$B$13</f>
        <v>0.49114263413309805</v>
      </c>
      <c r="D7" s="61">
        <v>194056.4</v>
      </c>
      <c r="E7" s="178">
        <f t="shared" ref="E7:E12" si="1">+D7/$D$13</f>
        <v>0.13844654854220736</v>
      </c>
      <c r="F7" s="61">
        <v>33280.39</v>
      </c>
      <c r="G7" s="178">
        <f t="shared" ref="G7:G12" si="2">+F7/$F$13</f>
        <v>0.43590126113873151</v>
      </c>
      <c r="H7" s="61">
        <v>29134</v>
      </c>
      <c r="I7" s="178">
        <f t="shared" ref="I7:I12" si="3">+H7/$H$13</f>
        <v>0.49279431664411366</v>
      </c>
      <c r="J7" s="61">
        <v>192142.07999999999</v>
      </c>
      <c r="K7" s="178">
        <f t="shared" ref="K7:K12" si="4">+J7/$J$13</f>
        <v>0.13569451761664983</v>
      </c>
      <c r="L7" s="61">
        <v>33797.47</v>
      </c>
      <c r="M7" s="178">
        <f t="shared" ref="M7:M12" si="5">+L7/$L$13</f>
        <v>0.43066555551732794</v>
      </c>
      <c r="N7" s="189">
        <f>(+B7-H7)/H7</f>
        <v>-6.4872657376261415E-3</v>
      </c>
      <c r="O7" s="178">
        <f>(+D7-J7)/J7</f>
        <v>9.9630440140962718E-3</v>
      </c>
      <c r="P7" s="179">
        <f>(+F7-L7)/L7</f>
        <v>-1.5299370041603757E-2</v>
      </c>
    </row>
    <row r="8" spans="1:27" x14ac:dyDescent="0.25">
      <c r="A8" s="186" t="s">
        <v>352</v>
      </c>
      <c r="B8" s="61">
        <v>10815</v>
      </c>
      <c r="C8" s="178">
        <f t="shared" si="0"/>
        <v>0.18351036752977906</v>
      </c>
      <c r="D8" s="61">
        <v>135653.29</v>
      </c>
      <c r="E8" s="178">
        <f t="shared" si="1"/>
        <v>9.6779749592876774E-2</v>
      </c>
      <c r="F8" s="61">
        <v>8102.16</v>
      </c>
      <c r="G8" s="178">
        <f t="shared" si="2"/>
        <v>0.10612080453227216</v>
      </c>
      <c r="H8" s="61">
        <v>10935</v>
      </c>
      <c r="I8" s="178">
        <f t="shared" si="3"/>
        <v>0.18496278755074425</v>
      </c>
      <c r="J8" s="61">
        <v>137405.79999999999</v>
      </c>
      <c r="K8" s="178">
        <f t="shared" si="4"/>
        <v>9.7038679651692453E-2</v>
      </c>
      <c r="L8" s="61">
        <v>7948.36</v>
      </c>
      <c r="M8" s="178">
        <f t="shared" si="5"/>
        <v>0.10128228162793572</v>
      </c>
      <c r="N8" s="189">
        <f t="shared" ref="N8:N13" si="6">(+B8-H8)/H8</f>
        <v>-1.0973936899862825E-2</v>
      </c>
      <c r="O8" s="178">
        <f t="shared" ref="O8:O13" si="7">(+D8-J8)/J8</f>
        <v>-1.2754265103801879E-2</v>
      </c>
      <c r="P8" s="179">
        <f t="shared" ref="P8:P13" si="8">(+F8-L8)/L8</f>
        <v>1.9349903627918236E-2</v>
      </c>
    </row>
    <row r="9" spans="1:27" x14ac:dyDescent="0.25">
      <c r="A9" s="186" t="s">
        <v>353</v>
      </c>
      <c r="B9" s="61">
        <v>3616</v>
      </c>
      <c r="C9" s="178">
        <f t="shared" si="0"/>
        <v>6.1356771982217395E-2</v>
      </c>
      <c r="D9" s="61">
        <v>102297.44</v>
      </c>
      <c r="E9" s="178">
        <f t="shared" si="1"/>
        <v>7.2982532360198096E-2</v>
      </c>
      <c r="F9" s="61">
        <v>4980.1000000000004</v>
      </c>
      <c r="G9" s="178">
        <f t="shared" si="2"/>
        <v>6.5228558637593997E-2</v>
      </c>
      <c r="H9" s="61">
        <v>3644</v>
      </c>
      <c r="I9" s="178">
        <f t="shared" si="3"/>
        <v>6.1637347767253048E-2</v>
      </c>
      <c r="J9" s="61">
        <v>106145.23</v>
      </c>
      <c r="K9" s="178">
        <f t="shared" si="4"/>
        <v>7.4961850013065059E-2</v>
      </c>
      <c r="L9" s="61">
        <v>5767.55</v>
      </c>
      <c r="M9" s="178">
        <f t="shared" si="5"/>
        <v>7.3493226703772938E-2</v>
      </c>
      <c r="N9" s="189">
        <f t="shared" si="6"/>
        <v>-7.6838638858397366E-3</v>
      </c>
      <c r="O9" s="178">
        <f t="shared" si="7"/>
        <v>-3.6250239412548201E-2</v>
      </c>
      <c r="P9" s="179">
        <f t="shared" si="8"/>
        <v>-0.13653110939653748</v>
      </c>
    </row>
    <row r="10" spans="1:27" x14ac:dyDescent="0.25">
      <c r="A10" s="186" t="s">
        <v>354</v>
      </c>
      <c r="B10" s="61">
        <v>12466</v>
      </c>
      <c r="C10" s="178">
        <f t="shared" si="0"/>
        <v>0.21152475650727934</v>
      </c>
      <c r="D10" s="61">
        <v>953512.57</v>
      </c>
      <c r="E10" s="178">
        <f t="shared" si="1"/>
        <v>0.68026885126236436</v>
      </c>
      <c r="F10" s="61">
        <v>29171.3</v>
      </c>
      <c r="G10" s="178">
        <f t="shared" si="2"/>
        <v>0.38208105310834034</v>
      </c>
      <c r="H10" s="61">
        <v>12398</v>
      </c>
      <c r="I10" s="178">
        <f t="shared" si="3"/>
        <v>0.20970906630581868</v>
      </c>
      <c r="J10" s="61">
        <v>964638.03</v>
      </c>
      <c r="K10" s="178">
        <f t="shared" si="4"/>
        <v>0.68124635767201747</v>
      </c>
      <c r="L10" s="61">
        <v>30157.7</v>
      </c>
      <c r="M10" s="178">
        <f t="shared" si="5"/>
        <v>0.38428564693229761</v>
      </c>
      <c r="N10" s="189">
        <f t="shared" si="6"/>
        <v>5.4847556057428621E-3</v>
      </c>
      <c r="O10" s="178">
        <f t="shared" si="7"/>
        <v>-1.1533300216248035E-2</v>
      </c>
      <c r="P10" s="179">
        <f t="shared" si="8"/>
        <v>-3.2708064607048996E-2</v>
      </c>
    </row>
    <row r="11" spans="1:27" x14ac:dyDescent="0.25">
      <c r="A11" s="186" t="s">
        <v>355</v>
      </c>
      <c r="B11" s="61">
        <v>1279</v>
      </c>
      <c r="C11" s="178">
        <f t="shared" si="0"/>
        <v>2.1702243187294263E-2</v>
      </c>
      <c r="D11" s="61">
        <v>14488.44</v>
      </c>
      <c r="E11" s="178">
        <f t="shared" si="1"/>
        <v>1.0336554278863562E-2</v>
      </c>
      <c r="F11" s="61">
        <v>814.51</v>
      </c>
      <c r="G11" s="178">
        <f t="shared" si="2"/>
        <v>1.0668322583061923E-2</v>
      </c>
      <c r="H11" s="61">
        <v>1248</v>
      </c>
      <c r="I11" s="178">
        <f t="shared" si="3"/>
        <v>2.1109607577807849E-2</v>
      </c>
      <c r="J11" s="61">
        <v>14506.62</v>
      </c>
      <c r="K11" s="178">
        <f t="shared" si="4"/>
        <v>1.0244860486302869E-2</v>
      </c>
      <c r="L11" s="61">
        <v>806.21</v>
      </c>
      <c r="M11" s="178">
        <f t="shared" si="5"/>
        <v>1.0273161793282899E-2</v>
      </c>
      <c r="N11" s="189">
        <f t="shared" si="6"/>
        <v>2.4839743589743588E-2</v>
      </c>
      <c r="O11" s="178">
        <f t="shared" si="7"/>
        <v>-1.253220943265922E-3</v>
      </c>
      <c r="P11" s="179">
        <f t="shared" si="8"/>
        <v>1.0295084407288367E-2</v>
      </c>
    </row>
    <row r="12" spans="1:27" x14ac:dyDescent="0.25">
      <c r="A12" s="186" t="s">
        <v>431</v>
      </c>
      <c r="B12" s="61">
        <v>1813</v>
      </c>
      <c r="C12" s="178">
        <f t="shared" si="0"/>
        <v>3.0763226660331898E-2</v>
      </c>
      <c r="D12" s="61">
        <v>1662.05</v>
      </c>
      <c r="E12" s="178">
        <f t="shared" si="1"/>
        <v>1.1857639634898706E-3</v>
      </c>
      <c r="F12" s="61">
        <v>0</v>
      </c>
      <c r="G12" s="178">
        <f t="shared" si="2"/>
        <v>0</v>
      </c>
      <c r="H12" s="61">
        <v>1761</v>
      </c>
      <c r="I12" s="178">
        <f t="shared" si="3"/>
        <v>2.9786874154262517E-2</v>
      </c>
      <c r="J12" s="61">
        <v>1152.24</v>
      </c>
      <c r="K12" s="178">
        <f t="shared" si="4"/>
        <v>8.1373456027231833E-4</v>
      </c>
      <c r="L12" s="61">
        <v>0</v>
      </c>
      <c r="M12" s="178">
        <f t="shared" si="5"/>
        <v>0</v>
      </c>
      <c r="N12" s="189">
        <f t="shared" ref="N12" si="9">(+B12-H12)/H12</f>
        <v>2.9528676888131742E-2</v>
      </c>
      <c r="O12" s="178">
        <f t="shared" si="7"/>
        <v>0.44245122543914456</v>
      </c>
      <c r="P12" s="179" t="str">
        <f>IFERROR((+F12-L12)/L12, "")</f>
        <v/>
      </c>
    </row>
    <row r="13" spans="1:27" x14ac:dyDescent="0.25">
      <c r="A13" s="180" t="s">
        <v>291</v>
      </c>
      <c r="B13" s="181">
        <v>58934</v>
      </c>
      <c r="C13" s="182">
        <f>SUM(C7:C12)</f>
        <v>1</v>
      </c>
      <c r="D13" s="181">
        <v>1401670.19</v>
      </c>
      <c r="E13" s="182">
        <f>SUM(E7:E12)</f>
        <v>1</v>
      </c>
      <c r="F13" s="181">
        <v>76348.460000000006</v>
      </c>
      <c r="G13" s="182">
        <f>SUM(G7:G12)</f>
        <v>1</v>
      </c>
      <c r="H13" s="181">
        <v>59120</v>
      </c>
      <c r="I13" s="192">
        <f t="shared" ref="I13:M13" si="10">SUM(I7:I11)</f>
        <v>0.97021312584573749</v>
      </c>
      <c r="J13" s="181">
        <v>1415990</v>
      </c>
      <c r="K13" s="182">
        <f t="shared" si="10"/>
        <v>0.99918626543972777</v>
      </c>
      <c r="L13" s="181">
        <v>78477.3</v>
      </c>
      <c r="M13" s="182">
        <f t="shared" si="10"/>
        <v>0.99999987257461698</v>
      </c>
      <c r="N13" s="190">
        <f t="shared" si="6"/>
        <v>-3.1461434370771311E-3</v>
      </c>
      <c r="O13" s="190">
        <f t="shared" si="7"/>
        <v>-1.0112931588499957E-2</v>
      </c>
      <c r="P13" s="183">
        <f t="shared" si="8"/>
        <v>-2.7126825209328003E-2</v>
      </c>
    </row>
  </sheetData>
  <sheetProtection password="C43B" sheet="1" objects="1" scenarios="1"/>
  <mergeCells count="11">
    <mergeCell ref="A1:M1"/>
    <mergeCell ref="A4:A6"/>
    <mergeCell ref="B4:G4"/>
    <mergeCell ref="B5:C5"/>
    <mergeCell ref="D5:E5"/>
    <mergeCell ref="F5:G5"/>
    <mergeCell ref="N4:P4"/>
    <mergeCell ref="H4:M4"/>
    <mergeCell ref="H5:I5"/>
    <mergeCell ref="J5:K5"/>
    <mergeCell ref="L5:M5"/>
  </mergeCells>
  <printOptions horizontalCentered="1"/>
  <pageMargins left="0" right="0" top="0.9055118110236221" bottom="0.15748031496062992" header="0.51181102362204722" footer="0.11811023622047245"/>
  <pageSetup paperSize="9" scale="52" orientation="landscape" r:id="rId1"/>
  <headerFooter>
    <oddFooter>&amp;R&amp;8Pág. &amp;P / &amp;N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pageSetUpPr fitToPage="1"/>
  </sheetPr>
  <dimension ref="A1:N42"/>
  <sheetViews>
    <sheetView showGridLines="0" topLeftCell="B1" zoomScaleNormal="100" workbookViewId="0"/>
  </sheetViews>
  <sheetFormatPr defaultRowHeight="12.75" x14ac:dyDescent="0.2"/>
  <cols>
    <col min="1" max="1" width="8" style="193" hidden="1" customWidth="1"/>
    <col min="2" max="2" width="26.875" style="193" customWidth="1"/>
    <col min="3" max="3" width="10.625" style="193" customWidth="1"/>
    <col min="4" max="4" width="8.125" style="193" bestFit="1" customWidth="1"/>
    <col min="5" max="5" width="10.625" style="193" customWidth="1"/>
    <col min="6" max="6" width="8.125" style="193" bestFit="1" customWidth="1"/>
    <col min="7" max="7" width="10" style="193" bestFit="1" customWidth="1"/>
    <col min="8" max="10" width="9" style="193"/>
    <col min="11" max="11" width="12.5" style="193" bestFit="1" customWidth="1"/>
    <col min="12" max="12" width="9.375" style="193" bestFit="1" customWidth="1"/>
    <col min="13" max="16384" width="9" style="193"/>
  </cols>
  <sheetData>
    <row r="1" spans="1:14" ht="12.75" customHeight="1" x14ac:dyDescent="0.2">
      <c r="B1" s="391" t="s">
        <v>604</v>
      </c>
      <c r="C1" s="391"/>
      <c r="D1" s="391"/>
      <c r="E1" s="391"/>
      <c r="F1" s="391"/>
      <c r="G1" s="391"/>
      <c r="H1" s="391"/>
      <c r="I1" s="391"/>
      <c r="J1" s="391"/>
      <c r="K1" s="391"/>
    </row>
    <row r="2" spans="1:14" x14ac:dyDescent="0.2">
      <c r="B2" s="157"/>
      <c r="C2" s="157"/>
      <c r="D2" s="157"/>
      <c r="E2" s="157"/>
      <c r="F2" s="157"/>
    </row>
    <row r="4" spans="1:14" x14ac:dyDescent="0.2">
      <c r="B4" s="437" t="s">
        <v>293</v>
      </c>
      <c r="C4" s="430">
        <v>2018</v>
      </c>
      <c r="D4" s="431"/>
      <c r="E4" s="431"/>
      <c r="F4" s="431"/>
      <c r="G4" s="430">
        <v>2017</v>
      </c>
      <c r="H4" s="431"/>
      <c r="I4" s="431"/>
      <c r="J4" s="436"/>
      <c r="K4" s="434" t="s">
        <v>357</v>
      </c>
      <c r="L4" s="435"/>
      <c r="M4" s="194"/>
      <c r="N4" s="195"/>
    </row>
    <row r="5" spans="1:14" x14ac:dyDescent="0.2">
      <c r="B5" s="437"/>
      <c r="C5" s="430" t="s">
        <v>294</v>
      </c>
      <c r="D5" s="436"/>
      <c r="E5" s="430" t="s">
        <v>295</v>
      </c>
      <c r="F5" s="436"/>
      <c r="G5" s="430" t="s">
        <v>294</v>
      </c>
      <c r="H5" s="436"/>
      <c r="I5" s="430" t="s">
        <v>295</v>
      </c>
      <c r="J5" s="436"/>
      <c r="K5" s="279" t="s">
        <v>294</v>
      </c>
      <c r="L5" s="279" t="s">
        <v>295</v>
      </c>
      <c r="N5" s="195"/>
    </row>
    <row r="6" spans="1:14" x14ac:dyDescent="0.2">
      <c r="A6" s="196"/>
      <c r="B6" s="437"/>
      <c r="C6" s="197" t="s">
        <v>229</v>
      </c>
      <c r="D6" s="191" t="s">
        <v>290</v>
      </c>
      <c r="E6" s="197" t="s">
        <v>229</v>
      </c>
      <c r="F6" s="191" t="s">
        <v>290</v>
      </c>
      <c r="G6" s="197" t="s">
        <v>229</v>
      </c>
      <c r="H6" s="191" t="s">
        <v>290</v>
      </c>
      <c r="I6" s="197" t="s">
        <v>229</v>
      </c>
      <c r="J6" s="191" t="s">
        <v>290</v>
      </c>
      <c r="K6" s="327" t="s">
        <v>290</v>
      </c>
      <c r="L6" s="327" t="s">
        <v>290</v>
      </c>
    </row>
    <row r="7" spans="1:14" s="196" customFormat="1" x14ac:dyDescent="0.2">
      <c r="A7" s="198" t="s">
        <v>296</v>
      </c>
      <c r="B7" s="199" t="s">
        <v>297</v>
      </c>
      <c r="C7" s="61">
        <v>2906</v>
      </c>
      <c r="D7" s="178">
        <f>C7/$C$15</f>
        <v>1.6978662740423939E-2</v>
      </c>
      <c r="E7" s="61">
        <v>1368</v>
      </c>
      <c r="F7" s="178">
        <f>IFERROR(E7/$E$15,"-")</f>
        <v>0.1145440844009043</v>
      </c>
      <c r="G7" s="61">
        <v>2515</v>
      </c>
      <c r="H7" s="178">
        <f>+G7/$G$15</f>
        <v>1.4809973029949712E-2</v>
      </c>
      <c r="I7" s="61">
        <v>564</v>
      </c>
      <c r="J7" s="178">
        <f>+I7/$I$15</f>
        <v>4.9687252224473615E-2</v>
      </c>
      <c r="K7" s="179">
        <f>(+C7-G7)/G7</f>
        <v>0.1554671968190855</v>
      </c>
      <c r="L7" s="179">
        <f>(+E7-I7)/I7</f>
        <v>1.425531914893617</v>
      </c>
    </row>
    <row r="8" spans="1:14" x14ac:dyDescent="0.2">
      <c r="A8" s="198" t="s">
        <v>298</v>
      </c>
      <c r="B8" s="199" t="s">
        <v>381</v>
      </c>
      <c r="C8" s="61">
        <v>2062</v>
      </c>
      <c r="D8" s="178">
        <f>C8/$C$15</f>
        <v>1.2047488840589871E-2</v>
      </c>
      <c r="E8" s="61" t="s">
        <v>356</v>
      </c>
      <c r="F8" s="178" t="str">
        <f t="shared" ref="F8:F14" si="0">IFERROR(E8/$E$15,"-")</f>
        <v>-</v>
      </c>
      <c r="G8" s="61">
        <v>2007</v>
      </c>
      <c r="H8" s="178">
        <f t="shared" ref="H8:H14" si="1">+G8/$G$15</f>
        <v>1.181853513761792E-2</v>
      </c>
      <c r="I8" s="61" t="s">
        <v>356</v>
      </c>
      <c r="J8" s="178" t="s">
        <v>356</v>
      </c>
      <c r="K8" s="179">
        <f>(+C8-G8)/G8</f>
        <v>2.7404085700049825E-2</v>
      </c>
      <c r="L8" s="179" t="s">
        <v>356</v>
      </c>
    </row>
    <row r="9" spans="1:14" x14ac:dyDescent="0.2">
      <c r="A9" s="200" t="s">
        <v>299</v>
      </c>
      <c r="B9" s="199" t="s">
        <v>300</v>
      </c>
      <c r="C9" s="61" t="s">
        <v>356</v>
      </c>
      <c r="D9" s="178" t="str">
        <f>IFERROR(C9/$C$15,"-")</f>
        <v>-</v>
      </c>
      <c r="E9" s="61">
        <v>10572</v>
      </c>
      <c r="F9" s="178">
        <f t="shared" si="0"/>
        <v>0.88520472243154991</v>
      </c>
      <c r="G9" s="61" t="s">
        <v>356</v>
      </c>
      <c r="H9" s="178" t="s">
        <v>356</v>
      </c>
      <c r="I9" s="61">
        <v>10783</v>
      </c>
      <c r="J9" s="178">
        <f>+I9/$I$15</f>
        <v>0.94996035591577832</v>
      </c>
      <c r="K9" s="179" t="s">
        <v>356</v>
      </c>
      <c r="L9" s="179">
        <f>(+E9-I9)/I9</f>
        <v>-1.9567838263933969E-2</v>
      </c>
    </row>
    <row r="10" spans="1:14" x14ac:dyDescent="0.2">
      <c r="A10" s="198" t="s">
        <v>301</v>
      </c>
      <c r="B10" s="199" t="s">
        <v>302</v>
      </c>
      <c r="C10" s="61">
        <v>59881</v>
      </c>
      <c r="D10" s="178">
        <f>C10/$C$15</f>
        <v>0.34986211409474399</v>
      </c>
      <c r="E10" s="61">
        <v>0</v>
      </c>
      <c r="F10" s="178">
        <f t="shared" si="0"/>
        <v>0</v>
      </c>
      <c r="G10" s="61">
        <v>59472</v>
      </c>
      <c r="H10" s="178">
        <f t="shared" si="1"/>
        <v>0.3502102250644808</v>
      </c>
      <c r="I10" s="61">
        <v>0</v>
      </c>
      <c r="J10" s="178">
        <f>+I10/$I$15</f>
        <v>0</v>
      </c>
      <c r="K10" s="179">
        <f t="shared" ref="K10:K15" si="2">(+C10-G10)/G10</f>
        <v>6.8771859026096312E-3</v>
      </c>
      <c r="L10" s="179" t="str">
        <f>IFERROR((+E10-I10)/I10,"-")</f>
        <v>-</v>
      </c>
    </row>
    <row r="11" spans="1:14" x14ac:dyDescent="0.2">
      <c r="A11" s="198" t="s">
        <v>303</v>
      </c>
      <c r="B11" s="199" t="s">
        <v>304</v>
      </c>
      <c r="C11" s="61">
        <v>74314</v>
      </c>
      <c r="D11" s="178">
        <f>C11/$C$15</f>
        <v>0.43418869335576898</v>
      </c>
      <c r="E11" s="61" t="s">
        <v>356</v>
      </c>
      <c r="F11" s="178" t="str">
        <f t="shared" si="0"/>
        <v>-</v>
      </c>
      <c r="G11" s="61">
        <v>74550</v>
      </c>
      <c r="H11" s="178">
        <f t="shared" si="1"/>
        <v>0.43899939935695864</v>
      </c>
      <c r="I11" s="61" t="s">
        <v>356</v>
      </c>
      <c r="J11" s="178" t="s">
        <v>356</v>
      </c>
      <c r="K11" s="179">
        <f t="shared" si="2"/>
        <v>-3.1656606304493627E-3</v>
      </c>
      <c r="L11" s="179" t="s">
        <v>356</v>
      </c>
    </row>
    <row r="12" spans="1:14" x14ac:dyDescent="0.2">
      <c r="A12" s="198" t="s">
        <v>305</v>
      </c>
      <c r="B12" s="199" t="s">
        <v>306</v>
      </c>
      <c r="C12" s="61">
        <v>19344</v>
      </c>
      <c r="D12" s="178">
        <f>C12/$C$15</f>
        <v>0.11301970132510691</v>
      </c>
      <c r="E12" s="61" t="s">
        <v>356</v>
      </c>
      <c r="F12" s="178" t="str">
        <f t="shared" si="0"/>
        <v>-</v>
      </c>
      <c r="G12" s="61">
        <v>18831</v>
      </c>
      <c r="H12" s="178">
        <f t="shared" si="1"/>
        <v>0.11088930502066918</v>
      </c>
      <c r="I12" s="61" t="s">
        <v>356</v>
      </c>
      <c r="J12" s="178" t="s">
        <v>356</v>
      </c>
      <c r="K12" s="179">
        <f t="shared" si="2"/>
        <v>2.7242313206945992E-2</v>
      </c>
      <c r="L12" s="179" t="s">
        <v>356</v>
      </c>
    </row>
    <row r="13" spans="1:14" x14ac:dyDescent="0.2">
      <c r="A13" s="198" t="s">
        <v>307</v>
      </c>
      <c r="B13" s="199" t="s">
        <v>308</v>
      </c>
      <c r="C13" s="61">
        <v>11572</v>
      </c>
      <c r="D13" s="178">
        <f>C13/$C$15</f>
        <v>6.7610834560284189E-2</v>
      </c>
      <c r="E13" s="61" t="s">
        <v>356</v>
      </c>
      <c r="F13" s="178" t="str">
        <f t="shared" si="0"/>
        <v>-</v>
      </c>
      <c r="G13" s="61">
        <v>11356</v>
      </c>
      <c r="H13" s="178">
        <f t="shared" si="1"/>
        <v>6.6871591939605929E-2</v>
      </c>
      <c r="I13" s="61" t="s">
        <v>356</v>
      </c>
      <c r="J13" s="178" t="s">
        <v>356</v>
      </c>
      <c r="K13" s="179">
        <f t="shared" si="2"/>
        <v>1.9020781965480803E-2</v>
      </c>
      <c r="L13" s="179" t="s">
        <v>356</v>
      </c>
    </row>
    <row r="14" spans="1:14" x14ac:dyDescent="0.2">
      <c r="A14" s="198" t="s">
        <v>309</v>
      </c>
      <c r="B14" s="199" t="s">
        <v>310</v>
      </c>
      <c r="C14" s="61">
        <v>1074</v>
      </c>
      <c r="D14" s="178">
        <f>C14/$C$15</f>
        <v>6.2749772137698943E-3</v>
      </c>
      <c r="E14" s="61" t="s">
        <v>356</v>
      </c>
      <c r="F14" s="178" t="str">
        <f t="shared" si="0"/>
        <v>-</v>
      </c>
      <c r="G14" s="61">
        <v>1085</v>
      </c>
      <c r="H14" s="178">
        <f t="shared" si="1"/>
        <v>6.3891931361810877E-3</v>
      </c>
      <c r="I14" s="61" t="s">
        <v>356</v>
      </c>
      <c r="J14" s="178" t="s">
        <v>356</v>
      </c>
      <c r="K14" s="179">
        <f t="shared" si="2"/>
        <v>-1.0138248847926268E-2</v>
      </c>
      <c r="L14" s="179" t="s">
        <v>356</v>
      </c>
    </row>
    <row r="15" spans="1:14" x14ac:dyDescent="0.2">
      <c r="A15" s="196"/>
      <c r="B15" s="201" t="s">
        <v>291</v>
      </c>
      <c r="C15" s="202">
        <v>171156</v>
      </c>
      <c r="D15" s="203">
        <f>SUM(D7:D14)</f>
        <v>0.99998247213068769</v>
      </c>
      <c r="E15" s="202">
        <v>11943</v>
      </c>
      <c r="F15" s="204">
        <f>SUM(F7:F14)</f>
        <v>0.99974880683245426</v>
      </c>
      <c r="G15" s="202">
        <v>169818</v>
      </c>
      <c r="H15" s="203">
        <f>SUM(H7:H14)</f>
        <v>0.99998822268546328</v>
      </c>
      <c r="I15" s="202">
        <v>11351</v>
      </c>
      <c r="J15" s="203">
        <f>SUM(J7:J14)</f>
        <v>0.99964760814025189</v>
      </c>
      <c r="K15" s="205">
        <f t="shared" si="2"/>
        <v>7.8790234250786136E-3</v>
      </c>
      <c r="L15" s="205">
        <f>(+E15-I15)/I15</f>
        <v>5.2153995242709895E-2</v>
      </c>
    </row>
    <row r="16" spans="1:14" ht="21" customHeight="1" x14ac:dyDescent="0.2">
      <c r="B16" s="206"/>
      <c r="C16" s="207"/>
      <c r="D16" s="207"/>
    </row>
    <row r="17" spans="1:4" ht="21" customHeight="1" x14ac:dyDescent="0.2"/>
    <row r="18" spans="1:4" ht="21" customHeight="1" x14ac:dyDescent="0.2"/>
    <row r="19" spans="1:4" ht="21" customHeight="1" x14ac:dyDescent="0.2">
      <c r="A19" s="208"/>
    </row>
    <row r="20" spans="1:4" ht="21" customHeight="1" x14ac:dyDescent="0.2"/>
    <row r="21" spans="1:4" ht="21" customHeight="1" x14ac:dyDescent="0.2">
      <c r="A21" s="207"/>
    </row>
    <row r="22" spans="1:4" ht="21" customHeight="1" x14ac:dyDescent="0.2"/>
    <row r="23" spans="1:4" ht="21" customHeight="1" x14ac:dyDescent="0.2"/>
    <row r="24" spans="1:4" ht="21" customHeight="1" x14ac:dyDescent="0.2"/>
    <row r="25" spans="1:4" ht="21" customHeight="1" x14ac:dyDescent="0.2"/>
    <row r="26" spans="1:4" ht="21" customHeight="1" x14ac:dyDescent="0.2">
      <c r="A26" s="209"/>
    </row>
    <row r="27" spans="1:4" ht="21" customHeight="1" x14ac:dyDescent="0.2"/>
    <row r="28" spans="1:4" ht="21" customHeight="1" x14ac:dyDescent="0.2"/>
    <row r="29" spans="1:4" ht="21" customHeight="1" x14ac:dyDescent="0.2"/>
    <row r="30" spans="1:4" ht="21" customHeight="1" x14ac:dyDescent="0.2"/>
    <row r="31" spans="1:4" ht="21" customHeight="1" x14ac:dyDescent="0.2"/>
    <row r="32" spans="1:4" ht="21" customHeight="1" x14ac:dyDescent="0.2">
      <c r="C32" s="210"/>
      <c r="D32" s="210"/>
    </row>
    <row r="33" spans="1:6" ht="21" customHeight="1" x14ac:dyDescent="0.2">
      <c r="C33" s="210"/>
      <c r="D33" s="210"/>
    </row>
    <row r="34" spans="1:6" ht="21" customHeight="1" x14ac:dyDescent="0.2">
      <c r="C34" s="210"/>
      <c r="D34" s="210"/>
    </row>
    <row r="35" spans="1:6" ht="21" customHeight="1" x14ac:dyDescent="0.2">
      <c r="C35" s="210"/>
      <c r="D35" s="210"/>
    </row>
    <row r="36" spans="1:6" ht="21" customHeight="1" x14ac:dyDescent="0.2"/>
    <row r="37" spans="1:6" ht="21" customHeight="1" x14ac:dyDescent="0.2"/>
    <row r="38" spans="1:6" s="210" customFormat="1" ht="9.75" customHeight="1" x14ac:dyDescent="0.2">
      <c r="A38" s="193"/>
      <c r="B38" s="193"/>
      <c r="C38" s="193"/>
      <c r="D38" s="193"/>
      <c r="F38" s="193"/>
    </row>
    <row r="39" spans="1:6" s="210" customFormat="1" ht="9.75" customHeight="1" x14ac:dyDescent="0.2">
      <c r="A39" s="193"/>
      <c r="B39" s="193"/>
      <c r="C39" s="193"/>
      <c r="D39" s="193"/>
    </row>
    <row r="40" spans="1:6" s="210" customFormat="1" ht="9.75" customHeight="1" x14ac:dyDescent="0.2">
      <c r="A40" s="193"/>
      <c r="B40" s="193"/>
      <c r="C40" s="193"/>
      <c r="D40" s="193"/>
    </row>
    <row r="41" spans="1:6" s="210" customFormat="1" ht="9.75" customHeight="1" x14ac:dyDescent="0.2">
      <c r="A41" s="193"/>
      <c r="B41" s="193"/>
      <c r="C41" s="193"/>
      <c r="D41" s="193"/>
    </row>
    <row r="42" spans="1:6" x14ac:dyDescent="0.2">
      <c r="F42" s="210"/>
    </row>
  </sheetData>
  <sheetProtection password="C43B" sheet="1" objects="1" scenarios="1"/>
  <mergeCells count="9">
    <mergeCell ref="K4:L4"/>
    <mergeCell ref="B1:K1"/>
    <mergeCell ref="G5:H5"/>
    <mergeCell ref="B4:B6"/>
    <mergeCell ref="C4:F4"/>
    <mergeCell ref="C5:D5"/>
    <mergeCell ref="E5:F5"/>
    <mergeCell ref="I5:J5"/>
    <mergeCell ref="G4:J4"/>
  </mergeCells>
  <printOptions horizontalCentered="1"/>
  <pageMargins left="0.23622047244094491" right="0.23622047244094491" top="1" bottom="0.74803149606299213" header="0.31496062992125984" footer="0.31496062992125984"/>
  <pageSetup paperSize="9" scale="89" orientation="landscape" r:id="rId1"/>
  <headerFooter>
    <oddFooter>&amp;R&amp;8Pág. &amp;P / &amp;N</oddFooter>
  </headerFooter>
  <ignoredErrors>
    <ignoredError sqref="D9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pageSetUpPr fitToPage="1"/>
  </sheetPr>
  <dimension ref="A1:F20"/>
  <sheetViews>
    <sheetView showGridLines="0" workbookViewId="0">
      <pane ySplit="6" topLeftCell="A7" activePane="bottomLeft" state="frozen"/>
      <selection pane="bottomLeft" sqref="A1:E2"/>
    </sheetView>
  </sheetViews>
  <sheetFormatPr defaultRowHeight="10.5" x14ac:dyDescent="0.15"/>
  <cols>
    <col min="1" max="1" width="40.625" style="26" customWidth="1"/>
    <col min="2" max="5" width="12.625" style="26" customWidth="1"/>
    <col min="6" max="6" width="12.25" style="26" customWidth="1"/>
    <col min="7" max="16384" width="9" style="26"/>
  </cols>
  <sheetData>
    <row r="1" spans="1:6" ht="12.75" customHeight="1" x14ac:dyDescent="0.15">
      <c r="A1" s="391" t="s">
        <v>609</v>
      </c>
      <c r="B1" s="391"/>
      <c r="C1" s="391"/>
      <c r="D1" s="391"/>
      <c r="E1" s="391"/>
    </row>
    <row r="2" spans="1:6" x14ac:dyDescent="0.15">
      <c r="A2" s="391"/>
      <c r="B2" s="391"/>
      <c r="C2" s="391"/>
      <c r="D2" s="391"/>
      <c r="E2" s="391"/>
    </row>
    <row r="3" spans="1:6" x14ac:dyDescent="0.15">
      <c r="A3" s="211"/>
      <c r="B3" s="211"/>
    </row>
    <row r="4" spans="1:6" ht="10.5" customHeight="1" x14ac:dyDescent="0.15">
      <c r="A4" s="441" t="s">
        <v>293</v>
      </c>
      <c r="B4" s="439" t="s">
        <v>364</v>
      </c>
      <c r="C4" s="440"/>
      <c r="D4" s="440"/>
      <c r="E4" s="440"/>
      <c r="F4" s="440"/>
    </row>
    <row r="5" spans="1:6" ht="10.5" customHeight="1" x14ac:dyDescent="0.15">
      <c r="A5" s="441"/>
      <c r="B5" s="438" t="s">
        <v>605</v>
      </c>
      <c r="C5" s="438" t="s">
        <v>606</v>
      </c>
      <c r="D5" s="438" t="s">
        <v>607</v>
      </c>
      <c r="E5" s="438" t="s">
        <v>608</v>
      </c>
      <c r="F5" s="438" t="s">
        <v>614</v>
      </c>
    </row>
    <row r="6" spans="1:6" x14ac:dyDescent="0.15">
      <c r="A6" s="441"/>
      <c r="B6" s="438"/>
      <c r="C6" s="438"/>
      <c r="D6" s="438"/>
      <c r="E6" s="438"/>
      <c r="F6" s="438"/>
    </row>
    <row r="7" spans="1:6" ht="39.950000000000003" customHeight="1" x14ac:dyDescent="0.15">
      <c r="A7" s="329" t="s">
        <v>358</v>
      </c>
      <c r="B7" s="126">
        <v>628</v>
      </c>
      <c r="C7" s="126">
        <v>2764</v>
      </c>
      <c r="D7" s="126">
        <v>6352</v>
      </c>
      <c r="E7" s="167">
        <v>8274</v>
      </c>
      <c r="F7" s="167">
        <v>8572</v>
      </c>
    </row>
    <row r="8" spans="1:6" ht="39.950000000000003" customHeight="1" x14ac:dyDescent="0.15">
      <c r="A8" s="329" t="s">
        <v>359</v>
      </c>
      <c r="B8" s="126">
        <v>211</v>
      </c>
      <c r="C8" s="126">
        <v>975</v>
      </c>
      <c r="D8" s="126">
        <v>2232</v>
      </c>
      <c r="E8" s="167">
        <v>2854</v>
      </c>
      <c r="F8" s="167">
        <v>2962</v>
      </c>
    </row>
    <row r="9" spans="1:6" ht="39.950000000000003" customHeight="1" x14ac:dyDescent="0.15">
      <c r="A9" s="329" t="s">
        <v>360</v>
      </c>
      <c r="B9" s="126">
        <v>181</v>
      </c>
      <c r="C9" s="126">
        <v>591</v>
      </c>
      <c r="D9" s="126">
        <v>1138</v>
      </c>
      <c r="E9" s="167">
        <v>1519</v>
      </c>
      <c r="F9" s="167">
        <v>1575</v>
      </c>
    </row>
    <row r="10" spans="1:6" ht="39.950000000000003" customHeight="1" x14ac:dyDescent="0.15">
      <c r="A10" s="329" t="s">
        <v>361</v>
      </c>
      <c r="B10" s="126">
        <v>88</v>
      </c>
      <c r="C10" s="126">
        <v>322</v>
      </c>
      <c r="D10" s="126">
        <v>714</v>
      </c>
      <c r="E10" s="167">
        <v>876</v>
      </c>
      <c r="F10" s="167">
        <v>907</v>
      </c>
    </row>
    <row r="11" spans="1:6" ht="39.950000000000003" customHeight="1" x14ac:dyDescent="0.15">
      <c r="A11" s="329" t="s">
        <v>362</v>
      </c>
      <c r="B11" s="126">
        <v>44</v>
      </c>
      <c r="C11" s="126">
        <v>182</v>
      </c>
      <c r="D11" s="126">
        <v>493</v>
      </c>
      <c r="E11" s="167">
        <v>602</v>
      </c>
      <c r="F11" s="167">
        <v>622</v>
      </c>
    </row>
    <row r="12" spans="1:6" ht="39.950000000000003" customHeight="1" x14ac:dyDescent="0.15">
      <c r="A12" s="329" t="s">
        <v>420</v>
      </c>
      <c r="B12" s="126">
        <v>270</v>
      </c>
      <c r="C12" s="126">
        <v>1431</v>
      </c>
      <c r="D12" s="126">
        <v>2848</v>
      </c>
      <c r="E12" s="167">
        <v>4250</v>
      </c>
      <c r="F12" s="167">
        <v>4400</v>
      </c>
    </row>
    <row r="13" spans="1:6" ht="39.950000000000003" customHeight="1" x14ac:dyDescent="0.15">
      <c r="A13" s="329" t="s">
        <v>421</v>
      </c>
      <c r="B13" s="126">
        <v>125</v>
      </c>
      <c r="C13" s="126">
        <v>977</v>
      </c>
      <c r="D13" s="126">
        <v>2266</v>
      </c>
      <c r="E13" s="167">
        <v>3161</v>
      </c>
      <c r="F13" s="167">
        <v>3275</v>
      </c>
    </row>
    <row r="14" spans="1:6" ht="39.950000000000003" customHeight="1" x14ac:dyDescent="0.15">
      <c r="A14" s="329" t="s">
        <v>308</v>
      </c>
      <c r="B14" s="126">
        <v>494</v>
      </c>
      <c r="C14" s="126">
        <v>2318</v>
      </c>
      <c r="D14" s="126">
        <v>5822</v>
      </c>
      <c r="E14" s="167">
        <v>7744</v>
      </c>
      <c r="F14" s="167">
        <v>7868</v>
      </c>
    </row>
    <row r="15" spans="1:6" ht="39.950000000000003" customHeight="1" x14ac:dyDescent="0.15">
      <c r="A15" s="329" t="s">
        <v>306</v>
      </c>
      <c r="B15" s="126">
        <v>916</v>
      </c>
      <c r="C15" s="126">
        <v>4111</v>
      </c>
      <c r="D15" s="126">
        <v>10397</v>
      </c>
      <c r="E15" s="167">
        <v>13709</v>
      </c>
      <c r="F15" s="167">
        <v>13908</v>
      </c>
    </row>
    <row r="16" spans="1:6" ht="39.950000000000003" customHeight="1" x14ac:dyDescent="0.15">
      <c r="A16" s="329" t="s">
        <v>310</v>
      </c>
      <c r="B16" s="126">
        <v>31</v>
      </c>
      <c r="C16" s="126">
        <v>144</v>
      </c>
      <c r="D16" s="126">
        <v>363</v>
      </c>
      <c r="E16" s="167">
        <v>426</v>
      </c>
      <c r="F16" s="167">
        <v>435</v>
      </c>
    </row>
    <row r="17" spans="1:6" ht="39.950000000000003" customHeight="1" x14ac:dyDescent="0.15">
      <c r="A17" s="329" t="s">
        <v>302</v>
      </c>
      <c r="B17" s="126">
        <v>2628</v>
      </c>
      <c r="C17" s="126">
        <v>12536</v>
      </c>
      <c r="D17" s="126">
        <v>34043</v>
      </c>
      <c r="E17" s="167">
        <v>44886</v>
      </c>
      <c r="F17" s="167">
        <v>45869</v>
      </c>
    </row>
    <row r="18" spans="1:6" ht="39.950000000000003" customHeight="1" x14ac:dyDescent="0.15">
      <c r="A18" s="329" t="s">
        <v>304</v>
      </c>
      <c r="B18" s="126">
        <v>2471</v>
      </c>
      <c r="C18" s="126">
        <v>12979</v>
      </c>
      <c r="D18" s="126">
        <v>33568</v>
      </c>
      <c r="E18" s="167">
        <v>44809</v>
      </c>
      <c r="F18" s="167">
        <v>45639</v>
      </c>
    </row>
    <row r="19" spans="1:6" ht="39.950000000000003" customHeight="1" x14ac:dyDescent="0.15">
      <c r="A19" s="329" t="s">
        <v>363</v>
      </c>
      <c r="B19" s="126">
        <v>4</v>
      </c>
      <c r="C19" s="126">
        <v>11</v>
      </c>
      <c r="D19" s="126">
        <v>42</v>
      </c>
      <c r="E19" s="167">
        <v>53</v>
      </c>
      <c r="F19" s="167">
        <v>54</v>
      </c>
    </row>
    <row r="20" spans="1:6" x14ac:dyDescent="0.15">
      <c r="A20" s="212"/>
      <c r="B20" s="213">
        <f>SUM(B7:B19)</f>
        <v>8091</v>
      </c>
      <c r="C20" s="214">
        <f>SUM(C7:C19)</f>
        <v>39341</v>
      </c>
      <c r="D20" s="214">
        <f>SUM(D7:D19)</f>
        <v>100278</v>
      </c>
      <c r="E20" s="214">
        <f>SUM(E7:E19)</f>
        <v>133163</v>
      </c>
      <c r="F20" s="214">
        <f>SUM(F7:F19)</f>
        <v>136086</v>
      </c>
    </row>
  </sheetData>
  <sheetProtection password="C43B" sheet="1" objects="1" scenarios="1"/>
  <mergeCells count="8">
    <mergeCell ref="A1:E2"/>
    <mergeCell ref="D5:D6"/>
    <mergeCell ref="E5:E6"/>
    <mergeCell ref="F5:F6"/>
    <mergeCell ref="B4:F4"/>
    <mergeCell ref="A4:A6"/>
    <mergeCell ref="B5:B6"/>
    <mergeCell ref="C5:C6"/>
  </mergeCells>
  <printOptions horizontalCentered="1"/>
  <pageMargins left="0.43307086614173229" right="0.43307086614173229" top="1.1100000000000001" bottom="0.74803149606299213" header="0.31496062992125984" footer="0.31496062992125984"/>
  <pageSetup paperSize="9" scale="91" orientation="portrait" r:id="rId1"/>
  <headerFooter>
    <oddFooter>&amp;R&amp;8Pág.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37" t="s">
        <v>544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06" t="s">
        <v>610</v>
      </c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pageSetUpPr fitToPage="1"/>
  </sheetPr>
  <dimension ref="A1:F20"/>
  <sheetViews>
    <sheetView showGridLines="0" workbookViewId="0">
      <pane ySplit="6" topLeftCell="A7" activePane="bottomLeft" state="frozen"/>
      <selection pane="bottomLeft" sqref="A1:F1"/>
    </sheetView>
  </sheetViews>
  <sheetFormatPr defaultRowHeight="12.75" x14ac:dyDescent="0.2"/>
  <cols>
    <col min="1" max="1" width="40.625" style="1" customWidth="1"/>
    <col min="2" max="5" width="12.625" style="1" customWidth="1"/>
    <col min="6" max="6" width="19.25" style="1" customWidth="1"/>
    <col min="7" max="16384" width="9" style="1"/>
  </cols>
  <sheetData>
    <row r="1" spans="1:6" ht="12.75" customHeight="1" x14ac:dyDescent="0.2">
      <c r="A1" s="391" t="s">
        <v>611</v>
      </c>
      <c r="B1" s="391"/>
      <c r="C1" s="391"/>
      <c r="D1" s="391"/>
      <c r="E1" s="391"/>
      <c r="F1" s="391"/>
    </row>
    <row r="2" spans="1:6" x14ac:dyDescent="0.2">
      <c r="A2" s="157"/>
      <c r="B2" s="157"/>
      <c r="C2" s="157"/>
      <c r="D2" s="157"/>
      <c r="E2" s="157"/>
      <c r="F2" s="157"/>
    </row>
    <row r="3" spans="1:6" x14ac:dyDescent="0.2">
      <c r="A3" s="211"/>
      <c r="B3" s="211"/>
      <c r="C3" s="211"/>
      <c r="D3" s="26"/>
      <c r="E3" s="26"/>
      <c r="F3" s="26"/>
    </row>
    <row r="4" spans="1:6" x14ac:dyDescent="0.2">
      <c r="A4" s="441" t="s">
        <v>293</v>
      </c>
      <c r="B4" s="442" t="s">
        <v>364</v>
      </c>
      <c r="C4" s="443"/>
      <c r="D4" s="443"/>
      <c r="E4" s="443"/>
      <c r="F4" s="443"/>
    </row>
    <row r="5" spans="1:6" x14ac:dyDescent="0.2">
      <c r="A5" s="441"/>
      <c r="B5" s="444">
        <v>2018</v>
      </c>
      <c r="C5" s="445"/>
      <c r="D5" s="444">
        <v>2017</v>
      </c>
      <c r="E5" s="445"/>
      <c r="F5" s="444" t="s">
        <v>365</v>
      </c>
    </row>
    <row r="6" spans="1:6" x14ac:dyDescent="0.2">
      <c r="A6" s="441"/>
      <c r="B6" s="215" t="s">
        <v>229</v>
      </c>
      <c r="C6" s="215" t="s">
        <v>290</v>
      </c>
      <c r="D6" s="215" t="s">
        <v>229</v>
      </c>
      <c r="E6" s="215" t="s">
        <v>290</v>
      </c>
      <c r="F6" s="439"/>
    </row>
    <row r="7" spans="1:6" ht="39.950000000000003" customHeight="1" x14ac:dyDescent="0.2">
      <c r="A7" s="329" t="s">
        <v>358</v>
      </c>
      <c r="B7" s="216">
        <f>+QUADRO15!F7</f>
        <v>8572</v>
      </c>
      <c r="C7" s="217">
        <f>+B7/$B$20</f>
        <v>6.2989580118454513E-2</v>
      </c>
      <c r="D7" s="216">
        <v>8807</v>
      </c>
      <c r="E7" s="217">
        <f>+D7/$D$20</f>
        <v>6.5712601568387513E-2</v>
      </c>
      <c r="F7" s="218">
        <f>(+B7-D7)/D7</f>
        <v>-2.6683320086294992E-2</v>
      </c>
    </row>
    <row r="8" spans="1:6" ht="39.950000000000003" customHeight="1" x14ac:dyDescent="0.2">
      <c r="A8" s="329" t="s">
        <v>359</v>
      </c>
      <c r="B8" s="216">
        <f>+QUADRO15!F8</f>
        <v>2962</v>
      </c>
      <c r="C8" s="217">
        <f t="shared" ref="C8:C19" si="0">+B8/$B$20</f>
        <v>2.176564819305439E-2</v>
      </c>
      <c r="D8" s="216">
        <v>4039</v>
      </c>
      <c r="E8" s="217">
        <f t="shared" ref="E8:E19" si="1">+D8/$D$20</f>
        <v>3.0136618341627931E-2</v>
      </c>
      <c r="F8" s="218">
        <f t="shared" ref="F8:F20" si="2">(+B8-D8)/D8</f>
        <v>-0.26665016093092347</v>
      </c>
    </row>
    <row r="9" spans="1:6" ht="39.950000000000003" customHeight="1" x14ac:dyDescent="0.2">
      <c r="A9" s="329" t="s">
        <v>360</v>
      </c>
      <c r="B9" s="216">
        <f>+QUADRO15!F9</f>
        <v>1575</v>
      </c>
      <c r="C9" s="217">
        <f t="shared" si="0"/>
        <v>1.1573563775847626E-2</v>
      </c>
      <c r="D9" s="216">
        <v>1839</v>
      </c>
      <c r="E9" s="217">
        <f t="shared" si="1"/>
        <v>1.3721525409817718E-2</v>
      </c>
      <c r="F9" s="218">
        <f t="shared" si="2"/>
        <v>-0.14355628058727568</v>
      </c>
    </row>
    <row r="10" spans="1:6" ht="39.950000000000003" customHeight="1" x14ac:dyDescent="0.2">
      <c r="A10" s="329" t="s">
        <v>361</v>
      </c>
      <c r="B10" s="216">
        <f>+QUADRO15!F10</f>
        <v>907</v>
      </c>
      <c r="C10" s="217">
        <f t="shared" si="0"/>
        <v>6.6649030759960617E-3</v>
      </c>
      <c r="D10" s="216">
        <v>838</v>
      </c>
      <c r="E10" s="217">
        <f t="shared" si="1"/>
        <v>6.2526581258440716E-3</v>
      </c>
      <c r="F10" s="218">
        <f t="shared" si="2"/>
        <v>8.2338902147971363E-2</v>
      </c>
    </row>
    <row r="11" spans="1:6" ht="39.950000000000003" customHeight="1" x14ac:dyDescent="0.2">
      <c r="A11" s="329" t="s">
        <v>362</v>
      </c>
      <c r="B11" s="216">
        <f>+QUADRO15!F11</f>
        <v>622</v>
      </c>
      <c r="C11" s="217">
        <f t="shared" si="0"/>
        <v>4.5706391546522056E-3</v>
      </c>
      <c r="D11" s="216">
        <v>626</v>
      </c>
      <c r="E11" s="217">
        <f t="shared" si="1"/>
        <v>4.6708400796878144E-3</v>
      </c>
      <c r="F11" s="218">
        <f t="shared" si="2"/>
        <v>-6.3897763578274758E-3</v>
      </c>
    </row>
    <row r="12" spans="1:6" ht="39.950000000000003" customHeight="1" x14ac:dyDescent="0.2">
      <c r="A12" s="329" t="s">
        <v>420</v>
      </c>
      <c r="B12" s="216">
        <f>+QUADRO15!F12</f>
        <v>4400</v>
      </c>
      <c r="C12" s="217">
        <f t="shared" si="0"/>
        <v>3.2332495627764794E-2</v>
      </c>
      <c r="D12" s="216">
        <v>2263</v>
      </c>
      <c r="E12" s="217">
        <f t="shared" si="1"/>
        <v>1.6885161502130232E-2</v>
      </c>
      <c r="F12" s="218">
        <f t="shared" si="2"/>
        <v>0.94432169686257184</v>
      </c>
    </row>
    <row r="13" spans="1:6" ht="39.950000000000003" customHeight="1" x14ac:dyDescent="0.2">
      <c r="A13" s="329" t="s">
        <v>422</v>
      </c>
      <c r="B13" s="216">
        <f>+QUADRO15!F13</f>
        <v>3275</v>
      </c>
      <c r="C13" s="217">
        <f t="shared" si="0"/>
        <v>2.4065664359302207E-2</v>
      </c>
      <c r="D13" s="216">
        <v>2373</v>
      </c>
      <c r="E13" s="217">
        <f t="shared" si="1"/>
        <v>1.7705916148720743E-2</v>
      </c>
      <c r="F13" s="218">
        <f t="shared" si="2"/>
        <v>0.3801095659502739</v>
      </c>
    </row>
    <row r="14" spans="1:6" ht="39.950000000000003" customHeight="1" x14ac:dyDescent="0.2">
      <c r="A14" s="329" t="s">
        <v>308</v>
      </c>
      <c r="B14" s="216">
        <f>+QUADRO15!F14</f>
        <v>7868</v>
      </c>
      <c r="C14" s="217">
        <f t="shared" si="0"/>
        <v>5.7816380818012138E-2</v>
      </c>
      <c r="D14" s="216">
        <v>9089</v>
      </c>
      <c r="E14" s="217">
        <f t="shared" si="1"/>
        <v>6.7816718026010456E-2</v>
      </c>
      <c r="F14" s="218">
        <f t="shared" si="2"/>
        <v>-0.13433821102431512</v>
      </c>
    </row>
    <row r="15" spans="1:6" ht="39.950000000000003" customHeight="1" x14ac:dyDescent="0.2">
      <c r="A15" s="329" t="s">
        <v>306</v>
      </c>
      <c r="B15" s="216">
        <f>+QUADRO15!F15</f>
        <v>13908</v>
      </c>
      <c r="C15" s="217">
        <f t="shared" si="0"/>
        <v>0.10220007936158018</v>
      </c>
      <c r="D15" s="216">
        <v>13411</v>
      </c>
      <c r="E15" s="217">
        <f t="shared" si="1"/>
        <v>0.10006491423113943</v>
      </c>
      <c r="F15" s="218">
        <f t="shared" si="2"/>
        <v>3.7059130564462008E-2</v>
      </c>
    </row>
    <row r="16" spans="1:6" ht="39.950000000000003" customHeight="1" x14ac:dyDescent="0.2">
      <c r="A16" s="329" t="s">
        <v>310</v>
      </c>
      <c r="B16" s="216">
        <f>+QUADRO15!F16</f>
        <v>435</v>
      </c>
      <c r="C16" s="217">
        <f t="shared" si="0"/>
        <v>3.1965080904722016E-3</v>
      </c>
      <c r="D16" s="216">
        <v>435</v>
      </c>
      <c r="E16" s="217">
        <f t="shared" si="1"/>
        <v>3.2457115569715644E-3</v>
      </c>
      <c r="F16" s="218">
        <f t="shared" si="2"/>
        <v>0</v>
      </c>
    </row>
    <row r="17" spans="1:6" ht="39.950000000000003" customHeight="1" x14ac:dyDescent="0.2">
      <c r="A17" s="329" t="s">
        <v>302</v>
      </c>
      <c r="B17" s="216">
        <f>+QUADRO15!F17</f>
        <v>45869</v>
      </c>
      <c r="C17" s="217">
        <f t="shared" si="0"/>
        <v>0.33705891862498716</v>
      </c>
      <c r="D17" s="216">
        <v>44755</v>
      </c>
      <c r="E17" s="217">
        <f t="shared" si="1"/>
        <v>0.33393522007416637</v>
      </c>
      <c r="F17" s="218">
        <f t="shared" si="2"/>
        <v>2.4891073623058875E-2</v>
      </c>
    </row>
    <row r="18" spans="1:6" ht="39.950000000000003" customHeight="1" x14ac:dyDescent="0.2">
      <c r="A18" s="329" t="s">
        <v>304</v>
      </c>
      <c r="B18" s="216">
        <f>+QUADRO15!F18</f>
        <v>45639</v>
      </c>
      <c r="C18" s="217">
        <f t="shared" si="0"/>
        <v>0.33536881089899034</v>
      </c>
      <c r="D18" s="216">
        <v>45522</v>
      </c>
      <c r="E18" s="217">
        <f t="shared" si="1"/>
        <v>0.33965811838266569</v>
      </c>
      <c r="F18" s="218">
        <f t="shared" si="2"/>
        <v>2.5701858442071963E-3</v>
      </c>
    </row>
    <row r="19" spans="1:6" ht="39.950000000000003" customHeight="1" x14ac:dyDescent="0.2">
      <c r="A19" s="329" t="s">
        <v>363</v>
      </c>
      <c r="B19" s="216">
        <f>+QUADRO15!F19</f>
        <v>54</v>
      </c>
      <c r="C19" s="217">
        <f t="shared" si="0"/>
        <v>3.9680790088620434E-4</v>
      </c>
      <c r="D19" s="216">
        <v>26</v>
      </c>
      <c r="E19" s="217">
        <f t="shared" si="1"/>
        <v>1.9399655283048432E-4</v>
      </c>
      <c r="F19" s="218">
        <f t="shared" si="2"/>
        <v>1.0769230769230769</v>
      </c>
    </row>
    <row r="20" spans="1:6" x14ac:dyDescent="0.2">
      <c r="A20" s="212"/>
      <c r="B20" s="213">
        <f>+QUADRO15!F20</f>
        <v>136086</v>
      </c>
      <c r="C20" s="219">
        <f>SUM(C7:C19)</f>
        <v>1</v>
      </c>
      <c r="D20" s="214">
        <v>134023</v>
      </c>
      <c r="E20" s="220">
        <f>SUM(E7:E19)</f>
        <v>1</v>
      </c>
      <c r="F20" s="221">
        <f t="shared" si="2"/>
        <v>1.5392880326511121E-2</v>
      </c>
    </row>
  </sheetData>
  <sheetProtection password="C43B" sheet="1" objects="1" scenarios="1"/>
  <mergeCells count="6">
    <mergeCell ref="A1:F1"/>
    <mergeCell ref="A4:A6"/>
    <mergeCell ref="B4:F4"/>
    <mergeCell ref="F5:F6"/>
    <mergeCell ref="B5:C5"/>
    <mergeCell ref="D5:E5"/>
  </mergeCells>
  <printOptions horizontalCentered="1"/>
  <pageMargins left="0.43307086614173229" right="0.43307086614173229" top="1.21" bottom="0.74803149606299213" header="0.31496062992125984" footer="0.31496062992125984"/>
  <pageSetup paperSize="9" scale="79" orientation="portrait" r:id="rId1"/>
  <headerFooter>
    <oddFooter>&amp;R&amp;8Pág. &amp;P /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>
    <pageSetUpPr fitToPage="1"/>
  </sheetPr>
  <dimension ref="A1:AA6"/>
  <sheetViews>
    <sheetView showGridLines="0" workbookViewId="0">
      <selection sqref="A1:E2"/>
    </sheetView>
  </sheetViews>
  <sheetFormatPr defaultRowHeight="12.75" x14ac:dyDescent="0.2"/>
  <cols>
    <col min="1" max="1" width="9.375" style="1" bestFit="1" customWidth="1"/>
    <col min="2" max="7" width="25.625" style="1" bestFit="1" customWidth="1"/>
    <col min="8" max="16384" width="9" style="1"/>
  </cols>
  <sheetData>
    <row r="1" spans="1:27" ht="12.75" customHeight="1" x14ac:dyDescent="0.2">
      <c r="A1" s="391" t="s">
        <v>619</v>
      </c>
      <c r="B1" s="391"/>
      <c r="C1" s="391"/>
      <c r="D1" s="391"/>
      <c r="E1" s="391"/>
      <c r="AA1" s="106" t="s">
        <v>524</v>
      </c>
    </row>
    <row r="2" spans="1:27" x14ac:dyDescent="0.2">
      <c r="A2" s="391"/>
      <c r="B2" s="391"/>
      <c r="C2" s="391"/>
      <c r="D2" s="391"/>
      <c r="E2" s="391"/>
    </row>
    <row r="4" spans="1:27" x14ac:dyDescent="0.2">
      <c r="A4" s="222" t="s">
        <v>366</v>
      </c>
      <c r="B4" s="223" t="s">
        <v>613</v>
      </c>
      <c r="C4" s="223" t="s">
        <v>615</v>
      </c>
      <c r="D4" s="223" t="s">
        <v>616</v>
      </c>
      <c r="E4" s="224" t="s">
        <v>617</v>
      </c>
      <c r="F4" s="224" t="s">
        <v>618</v>
      </c>
      <c r="G4" s="293"/>
    </row>
    <row r="5" spans="1:27" ht="20.100000000000001" customHeight="1" x14ac:dyDescent="0.2">
      <c r="A5" s="225" t="s">
        <v>521</v>
      </c>
      <c r="B5" s="216"/>
      <c r="C5" s="216">
        <v>24869</v>
      </c>
      <c r="D5" s="216">
        <v>72465</v>
      </c>
      <c r="E5" s="226">
        <v>119498</v>
      </c>
      <c r="F5" s="226">
        <v>134023</v>
      </c>
      <c r="G5" s="292"/>
    </row>
    <row r="6" spans="1:27" ht="20.100000000000001" customHeight="1" x14ac:dyDescent="0.2">
      <c r="A6" s="225" t="s">
        <v>612</v>
      </c>
      <c r="B6" s="216">
        <f>+QUADRO15!B20</f>
        <v>8091</v>
      </c>
      <c r="C6" s="216">
        <f>+QUADRO15!C20</f>
        <v>39341</v>
      </c>
      <c r="D6" s="216">
        <f>+QUADRO15!D20</f>
        <v>100278</v>
      </c>
      <c r="E6" s="226">
        <f>+QUADRO15!E20</f>
        <v>133163</v>
      </c>
      <c r="F6" s="226">
        <f>+QUADRO15!F20</f>
        <v>136086</v>
      </c>
      <c r="G6" s="292"/>
    </row>
  </sheetData>
  <sheetProtection password="C43B" sheet="1" objects="1" scenarios="1"/>
  <mergeCells count="1">
    <mergeCell ref="A1:E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>
    <oddFooter>&amp;R&amp;8Pág. &amp;P / &amp;N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>
    <pageSetUpPr fitToPage="1"/>
  </sheetPr>
  <dimension ref="A1:N2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N1"/>
    </sheetView>
  </sheetViews>
  <sheetFormatPr defaultRowHeight="12.75" x14ac:dyDescent="0.2"/>
  <cols>
    <col min="1" max="1" width="9" style="1"/>
    <col min="2" max="2" width="20.375" style="1" bestFit="1" customWidth="1"/>
    <col min="3" max="14" width="12.625" style="1" customWidth="1"/>
    <col min="15" max="16384" width="9" style="1"/>
  </cols>
  <sheetData>
    <row r="1" spans="1:14" ht="15" customHeight="1" x14ac:dyDescent="0.2">
      <c r="A1" s="391" t="s">
        <v>572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ht="15" x14ac:dyDescent="0.25">
      <c r="A2" s="157"/>
      <c r="B2" s="157"/>
      <c r="C2" s="157"/>
      <c r="D2" s="157"/>
      <c r="E2" s="157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15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20.100000000000001" customHeight="1" x14ac:dyDescent="0.2">
      <c r="A4" s="455" t="s">
        <v>367</v>
      </c>
      <c r="B4" s="456"/>
      <c r="C4" s="458" t="s">
        <v>368</v>
      </c>
      <c r="D4" s="451" t="s">
        <v>369</v>
      </c>
      <c r="E4" s="451" t="s">
        <v>370</v>
      </c>
      <c r="F4" s="451" t="s">
        <v>371</v>
      </c>
      <c r="G4" s="451" t="s">
        <v>372</v>
      </c>
      <c r="H4" s="451" t="s">
        <v>373</v>
      </c>
      <c r="I4" s="451" t="s">
        <v>374</v>
      </c>
      <c r="J4" s="451"/>
      <c r="K4" s="451"/>
      <c r="L4" s="451" t="s">
        <v>375</v>
      </c>
      <c r="M4" s="451" t="s">
        <v>376</v>
      </c>
      <c r="N4" s="453" t="s">
        <v>377</v>
      </c>
    </row>
    <row r="5" spans="1:14" ht="20.100000000000001" customHeight="1" x14ac:dyDescent="0.2">
      <c r="A5" s="457"/>
      <c r="B5" s="456"/>
      <c r="C5" s="459"/>
      <c r="D5" s="452"/>
      <c r="E5" s="452"/>
      <c r="F5" s="452"/>
      <c r="G5" s="452"/>
      <c r="H5" s="452"/>
      <c r="I5" s="328" t="s">
        <v>378</v>
      </c>
      <c r="J5" s="328" t="s">
        <v>379</v>
      </c>
      <c r="K5" s="328" t="s">
        <v>380</v>
      </c>
      <c r="L5" s="452"/>
      <c r="M5" s="452"/>
      <c r="N5" s="454"/>
    </row>
    <row r="6" spans="1:14" s="228" customFormat="1" ht="20.100000000000001" customHeight="1" x14ac:dyDescent="0.15">
      <c r="A6" s="460" t="s">
        <v>381</v>
      </c>
      <c r="B6" s="227" t="s">
        <v>382</v>
      </c>
      <c r="C6" s="216">
        <v>3067</v>
      </c>
      <c r="D6" s="216">
        <v>3326</v>
      </c>
      <c r="E6" s="216">
        <v>4582</v>
      </c>
      <c r="F6" s="216">
        <v>170</v>
      </c>
      <c r="G6" s="216">
        <v>1821</v>
      </c>
      <c r="H6" s="216">
        <v>3329</v>
      </c>
      <c r="I6" s="216">
        <v>1080</v>
      </c>
      <c r="J6" s="216">
        <v>2120</v>
      </c>
      <c r="K6" s="216">
        <v>3138</v>
      </c>
      <c r="L6" s="216">
        <v>19433</v>
      </c>
      <c r="M6" s="216">
        <v>11634</v>
      </c>
      <c r="N6" s="226">
        <v>4558</v>
      </c>
    </row>
    <row r="7" spans="1:14" s="228" customFormat="1" ht="20.100000000000001" customHeight="1" x14ac:dyDescent="0.15">
      <c r="A7" s="460"/>
      <c r="B7" s="227" t="s">
        <v>383</v>
      </c>
      <c r="C7" s="216">
        <v>1635</v>
      </c>
      <c r="D7" s="216">
        <v>1959</v>
      </c>
      <c r="E7" s="216">
        <v>2841</v>
      </c>
      <c r="F7" s="216">
        <v>86</v>
      </c>
      <c r="G7" s="216">
        <v>1161</v>
      </c>
      <c r="H7" s="216">
        <v>1050</v>
      </c>
      <c r="I7" s="216">
        <v>80</v>
      </c>
      <c r="J7" s="216">
        <v>1490</v>
      </c>
      <c r="K7" s="216">
        <v>1563</v>
      </c>
      <c r="L7" s="216">
        <v>10295</v>
      </c>
      <c r="M7" s="216">
        <v>6090</v>
      </c>
      <c r="N7" s="226">
        <v>2011</v>
      </c>
    </row>
    <row r="8" spans="1:14" s="228" customFormat="1" ht="20.100000000000001" customHeight="1" x14ac:dyDescent="0.15">
      <c r="A8" s="460"/>
      <c r="B8" s="227" t="s">
        <v>384</v>
      </c>
      <c r="C8" s="216">
        <v>607</v>
      </c>
      <c r="D8" s="216">
        <v>839</v>
      </c>
      <c r="E8" s="216">
        <v>1029</v>
      </c>
      <c r="F8" s="216">
        <v>89</v>
      </c>
      <c r="G8" s="216">
        <v>566</v>
      </c>
      <c r="H8" s="216">
        <v>552</v>
      </c>
      <c r="I8" s="216">
        <v>194</v>
      </c>
      <c r="J8" s="216">
        <v>648</v>
      </c>
      <c r="K8" s="216">
        <v>831</v>
      </c>
      <c r="L8" s="216">
        <v>4513</v>
      </c>
      <c r="M8" s="216">
        <v>2597</v>
      </c>
      <c r="N8" s="226">
        <v>1104</v>
      </c>
    </row>
    <row r="9" spans="1:14" s="228" customFormat="1" ht="20.100000000000001" customHeight="1" x14ac:dyDescent="0.15">
      <c r="A9" s="460"/>
      <c r="B9" s="227" t="s">
        <v>385</v>
      </c>
      <c r="C9" s="216">
        <v>835</v>
      </c>
      <c r="D9" s="216">
        <v>472</v>
      </c>
      <c r="E9" s="216">
        <v>727</v>
      </c>
      <c r="F9" s="216">
        <v>56</v>
      </c>
      <c r="G9" s="216">
        <v>206</v>
      </c>
      <c r="H9" s="216">
        <v>363</v>
      </c>
      <c r="I9" s="216">
        <v>1</v>
      </c>
      <c r="J9" s="216">
        <v>689</v>
      </c>
      <c r="K9" s="216">
        <v>690</v>
      </c>
      <c r="L9" s="216">
        <v>3349</v>
      </c>
      <c r="M9" s="216">
        <v>2048</v>
      </c>
      <c r="N9" s="226">
        <v>595</v>
      </c>
    </row>
    <row r="10" spans="1:14" s="228" customFormat="1" ht="20.100000000000001" customHeight="1" x14ac:dyDescent="0.15">
      <c r="A10" s="460"/>
      <c r="B10" s="282" t="s">
        <v>386</v>
      </c>
      <c r="C10" s="283">
        <v>482</v>
      </c>
      <c r="D10" s="283">
        <v>446</v>
      </c>
      <c r="E10" s="283">
        <v>624</v>
      </c>
      <c r="F10" s="283">
        <v>28</v>
      </c>
      <c r="G10" s="283">
        <v>326</v>
      </c>
      <c r="H10" s="283">
        <v>173</v>
      </c>
      <c r="I10" s="283">
        <v>0</v>
      </c>
      <c r="J10" s="283">
        <v>412</v>
      </c>
      <c r="K10" s="283">
        <v>412</v>
      </c>
      <c r="L10" s="283">
        <v>2491</v>
      </c>
      <c r="M10" s="283">
        <v>1373</v>
      </c>
      <c r="N10" s="284">
        <v>378</v>
      </c>
    </row>
    <row r="11" spans="1:14" s="228" customFormat="1" ht="20.100000000000001" customHeight="1" x14ac:dyDescent="0.15">
      <c r="A11" s="285"/>
      <c r="B11" s="286" t="s">
        <v>420</v>
      </c>
      <c r="C11" s="287">
        <v>1982</v>
      </c>
      <c r="D11" s="287">
        <v>1246</v>
      </c>
      <c r="E11" s="287">
        <v>2449</v>
      </c>
      <c r="F11" s="287">
        <v>128</v>
      </c>
      <c r="G11" s="287">
        <v>704</v>
      </c>
      <c r="H11" s="287">
        <v>1245</v>
      </c>
      <c r="I11" s="287">
        <v>0</v>
      </c>
      <c r="J11" s="287">
        <v>1667</v>
      </c>
      <c r="K11" s="287">
        <v>1667</v>
      </c>
      <c r="L11" s="287">
        <v>9421</v>
      </c>
      <c r="M11" s="287">
        <v>5638</v>
      </c>
      <c r="N11" s="288">
        <v>2360</v>
      </c>
    </row>
    <row r="12" spans="1:14" s="228" customFormat="1" ht="20.100000000000001" customHeight="1" x14ac:dyDescent="0.15">
      <c r="A12" s="281"/>
      <c r="B12" s="229" t="s">
        <v>422</v>
      </c>
      <c r="C12" s="230">
        <v>610</v>
      </c>
      <c r="D12" s="230">
        <v>904</v>
      </c>
      <c r="E12" s="230">
        <v>1005</v>
      </c>
      <c r="F12" s="230">
        <v>22</v>
      </c>
      <c r="G12" s="230">
        <v>502</v>
      </c>
      <c r="H12" s="230">
        <v>476</v>
      </c>
      <c r="I12" s="230">
        <v>477</v>
      </c>
      <c r="J12" s="230">
        <v>568</v>
      </c>
      <c r="K12" s="230">
        <v>878</v>
      </c>
      <c r="L12" s="230">
        <v>4397</v>
      </c>
      <c r="M12" s="230">
        <v>2488</v>
      </c>
      <c r="N12" s="231">
        <v>1616</v>
      </c>
    </row>
    <row r="13" spans="1:14" s="228" customFormat="1" ht="20.100000000000001" customHeight="1" x14ac:dyDescent="0.15">
      <c r="A13" s="446" t="s">
        <v>387</v>
      </c>
      <c r="B13" s="227" t="s">
        <v>308</v>
      </c>
      <c r="C13" s="216">
        <v>2878</v>
      </c>
      <c r="D13" s="216">
        <v>3194</v>
      </c>
      <c r="E13" s="216">
        <v>4136</v>
      </c>
      <c r="F13" s="216">
        <v>196</v>
      </c>
      <c r="G13" s="216">
        <v>1868</v>
      </c>
      <c r="H13" s="216">
        <v>2174</v>
      </c>
      <c r="I13" s="216">
        <v>4130</v>
      </c>
      <c r="J13" s="216">
        <v>2683</v>
      </c>
      <c r="K13" s="216">
        <v>5907</v>
      </c>
      <c r="L13" s="216">
        <v>20353</v>
      </c>
      <c r="M13" s="216">
        <v>11643</v>
      </c>
      <c r="N13" s="226">
        <v>3688</v>
      </c>
    </row>
    <row r="14" spans="1:14" s="228" customFormat="1" ht="20.100000000000001" customHeight="1" x14ac:dyDescent="0.15">
      <c r="A14" s="447"/>
      <c r="B14" s="227" t="s">
        <v>306</v>
      </c>
      <c r="C14" s="216">
        <v>7019</v>
      </c>
      <c r="D14" s="216">
        <v>4795</v>
      </c>
      <c r="E14" s="216">
        <v>8432</v>
      </c>
      <c r="F14" s="216">
        <v>293</v>
      </c>
      <c r="G14" s="216">
        <v>2275</v>
      </c>
      <c r="H14" s="216">
        <v>3217</v>
      </c>
      <c r="I14" s="216">
        <v>9118</v>
      </c>
      <c r="J14" s="216">
        <v>4477</v>
      </c>
      <c r="K14" s="216">
        <v>11436</v>
      </c>
      <c r="L14" s="216">
        <v>37467</v>
      </c>
      <c r="M14" s="216">
        <v>21314</v>
      </c>
      <c r="N14" s="226">
        <v>6363</v>
      </c>
    </row>
    <row r="15" spans="1:14" s="228" customFormat="1" ht="20.100000000000001" customHeight="1" x14ac:dyDescent="0.15">
      <c r="A15" s="447"/>
      <c r="B15" s="227" t="s">
        <v>310</v>
      </c>
      <c r="C15" s="216">
        <v>345</v>
      </c>
      <c r="D15" s="216">
        <v>333</v>
      </c>
      <c r="E15" s="216">
        <v>462</v>
      </c>
      <c r="F15" s="216">
        <v>0</v>
      </c>
      <c r="G15" s="216">
        <v>101</v>
      </c>
      <c r="H15" s="216">
        <v>101</v>
      </c>
      <c r="I15" s="216">
        <v>302</v>
      </c>
      <c r="J15" s="216">
        <v>87</v>
      </c>
      <c r="K15" s="216">
        <v>358</v>
      </c>
      <c r="L15" s="216">
        <v>1700</v>
      </c>
      <c r="M15" s="216">
        <v>941</v>
      </c>
      <c r="N15" s="226">
        <v>271</v>
      </c>
    </row>
    <row r="16" spans="1:14" s="228" customFormat="1" ht="20.100000000000001" customHeight="1" x14ac:dyDescent="0.15">
      <c r="A16" s="447"/>
      <c r="B16" s="227" t="s">
        <v>302</v>
      </c>
      <c r="C16" s="216">
        <v>22950</v>
      </c>
      <c r="D16" s="216">
        <v>20102</v>
      </c>
      <c r="E16" s="216">
        <v>28869</v>
      </c>
      <c r="F16" s="216">
        <v>804</v>
      </c>
      <c r="G16" s="216">
        <v>8825</v>
      </c>
      <c r="H16" s="216">
        <v>9248</v>
      </c>
      <c r="I16" s="216">
        <v>31888</v>
      </c>
      <c r="J16" s="216">
        <v>14955</v>
      </c>
      <c r="K16" s="216">
        <v>38016</v>
      </c>
      <c r="L16" s="216">
        <v>128814</v>
      </c>
      <c r="M16" s="216">
        <v>73788</v>
      </c>
      <c r="N16" s="226">
        <v>19879</v>
      </c>
    </row>
    <row r="17" spans="1:14" s="228" customFormat="1" ht="20.100000000000001" customHeight="1" x14ac:dyDescent="0.15">
      <c r="A17" s="448"/>
      <c r="B17" s="229" t="s">
        <v>304</v>
      </c>
      <c r="C17" s="230">
        <v>19342</v>
      </c>
      <c r="D17" s="230">
        <v>15160</v>
      </c>
      <c r="E17" s="230">
        <v>24532</v>
      </c>
      <c r="F17" s="230">
        <v>805</v>
      </c>
      <c r="G17" s="230">
        <v>8257</v>
      </c>
      <c r="H17" s="230">
        <v>11697</v>
      </c>
      <c r="I17" s="230">
        <v>25589</v>
      </c>
      <c r="J17" s="230">
        <v>16915</v>
      </c>
      <c r="K17" s="230">
        <v>36023</v>
      </c>
      <c r="L17" s="230">
        <v>115816</v>
      </c>
      <c r="M17" s="230">
        <v>66280</v>
      </c>
      <c r="N17" s="231">
        <v>20548</v>
      </c>
    </row>
    <row r="18" spans="1:14" s="228" customFormat="1" ht="20.100000000000001" customHeight="1" x14ac:dyDescent="0.15">
      <c r="A18" s="232"/>
      <c r="B18" s="227" t="s">
        <v>363</v>
      </c>
      <c r="C18" s="216">
        <v>2</v>
      </c>
      <c r="D18" s="216">
        <v>5</v>
      </c>
      <c r="E18" s="216">
        <v>9</v>
      </c>
      <c r="F18" s="216">
        <v>6</v>
      </c>
      <c r="G18" s="216">
        <v>3</v>
      </c>
      <c r="H18" s="216">
        <v>8</v>
      </c>
      <c r="I18" s="216">
        <v>0</v>
      </c>
      <c r="J18" s="216">
        <v>12</v>
      </c>
      <c r="K18" s="216">
        <v>12</v>
      </c>
      <c r="L18" s="216">
        <v>45</v>
      </c>
      <c r="M18" s="216">
        <v>25</v>
      </c>
      <c r="N18" s="226">
        <v>5</v>
      </c>
    </row>
    <row r="19" spans="1:14" s="228" customFormat="1" ht="20.100000000000001" customHeight="1" x14ac:dyDescent="0.15">
      <c r="A19" s="449" t="s">
        <v>291</v>
      </c>
      <c r="B19" s="450"/>
      <c r="C19" s="233">
        <v>61339</v>
      </c>
      <c r="D19" s="233">
        <v>52361</v>
      </c>
      <c r="E19" s="233">
        <v>79073</v>
      </c>
      <c r="F19" s="233">
        <v>2683</v>
      </c>
      <c r="G19" s="233">
        <v>26611</v>
      </c>
      <c r="H19" s="233">
        <v>33399</v>
      </c>
      <c r="I19" s="233">
        <v>72730</v>
      </c>
      <c r="J19" s="233">
        <v>46552</v>
      </c>
      <c r="K19" s="233">
        <v>100401</v>
      </c>
      <c r="L19" s="233">
        <v>358094</v>
      </c>
      <c r="M19" s="233">
        <v>200982</v>
      </c>
      <c r="N19" s="234">
        <v>60563</v>
      </c>
    </row>
    <row r="20" spans="1:14" ht="15" x14ac:dyDescent="0.25">
      <c r="A20" s="235"/>
      <c r="B20" s="235"/>
      <c r="C20" s="236"/>
      <c r="D20" s="236"/>
      <c r="E20" s="236"/>
      <c r="F20" s="236"/>
      <c r="G20" s="236"/>
      <c r="H20" s="236"/>
      <c r="I20" s="236"/>
      <c r="J20" s="236"/>
      <c r="K20" s="108"/>
      <c r="L20" s="108"/>
      <c r="M20" s="108"/>
      <c r="N20" s="108"/>
    </row>
    <row r="21" spans="1:14" ht="15" x14ac:dyDescent="0.25">
      <c r="A21" s="237" t="s">
        <v>388</v>
      </c>
      <c r="B21" s="238"/>
      <c r="K21" s="108"/>
      <c r="L21" s="108"/>
      <c r="M21" s="108"/>
      <c r="N21" s="108"/>
    </row>
    <row r="22" spans="1:14" ht="15" x14ac:dyDescent="0.25">
      <c r="A22" s="235" t="s">
        <v>389</v>
      </c>
      <c r="B22" s="238"/>
      <c r="C22" s="105"/>
      <c r="D22" s="105"/>
      <c r="E22" s="105"/>
      <c r="F22" s="105"/>
      <c r="G22" s="105"/>
      <c r="H22" s="105"/>
      <c r="I22" s="105"/>
      <c r="J22" s="105"/>
      <c r="K22" s="108"/>
      <c r="L22" s="108"/>
      <c r="M22" s="121"/>
      <c r="N22" s="238"/>
    </row>
  </sheetData>
  <sheetProtection password="C43B" sheet="1" objects="1" scenarios="1"/>
  <mergeCells count="15">
    <mergeCell ref="A13:A17"/>
    <mergeCell ref="A19:B19"/>
    <mergeCell ref="A1:N1"/>
    <mergeCell ref="H4:H5"/>
    <mergeCell ref="I4:K4"/>
    <mergeCell ref="L4:L5"/>
    <mergeCell ref="M4:M5"/>
    <mergeCell ref="N4:N5"/>
    <mergeCell ref="A4:B5"/>
    <mergeCell ref="C4:C5"/>
    <mergeCell ref="D4:D5"/>
    <mergeCell ref="E4:E5"/>
    <mergeCell ref="F4:F5"/>
    <mergeCell ref="G4:G5"/>
    <mergeCell ref="A6:A10"/>
  </mergeCells>
  <printOptions horizontalCentered="1"/>
  <pageMargins left="0" right="0" top="1.08" bottom="0.74803149606299213" header="0.31496062992125984" footer="0.31496062992125984"/>
  <pageSetup paperSize="9" scale="72" orientation="landscape" r:id="rId1"/>
  <headerFooter>
    <oddFooter>&amp;R&amp;8Pág. &amp;P / &amp;N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pageSetUpPr fitToPage="1"/>
  </sheetPr>
  <dimension ref="A1:G13"/>
  <sheetViews>
    <sheetView showGridLines="0" workbookViewId="0">
      <selection sqref="A1:F2"/>
    </sheetView>
  </sheetViews>
  <sheetFormatPr defaultRowHeight="12.75" x14ac:dyDescent="0.2"/>
  <cols>
    <col min="1" max="1" width="10.625" style="1" customWidth="1"/>
    <col min="2" max="2" width="15.25" style="1" customWidth="1"/>
    <col min="3" max="3" width="9" style="1"/>
    <col min="4" max="4" width="10" style="1" bestFit="1" customWidth="1"/>
    <col min="5" max="6" width="9.75" style="1" bestFit="1" customWidth="1"/>
    <col min="7" max="16384" width="9" style="1"/>
  </cols>
  <sheetData>
    <row r="1" spans="1:7" ht="15" customHeight="1" x14ac:dyDescent="0.2">
      <c r="A1" s="391" t="s">
        <v>571</v>
      </c>
      <c r="B1" s="391"/>
      <c r="C1" s="391"/>
      <c r="D1" s="391"/>
      <c r="E1" s="391"/>
      <c r="F1" s="391"/>
    </row>
    <row r="2" spans="1:7" ht="15" customHeight="1" x14ac:dyDescent="0.2">
      <c r="A2" s="391"/>
      <c r="B2" s="391"/>
      <c r="C2" s="391"/>
      <c r="D2" s="391"/>
      <c r="E2" s="391"/>
      <c r="F2" s="391"/>
    </row>
    <row r="3" spans="1:7" ht="15" x14ac:dyDescent="0.25">
      <c r="A3" s="239"/>
      <c r="B3" s="108"/>
      <c r="C3" s="108"/>
      <c r="D3" s="108"/>
      <c r="E3" s="108"/>
      <c r="F3" s="108"/>
    </row>
    <row r="4" spans="1:7" s="228" customFormat="1" ht="20.100000000000001" customHeight="1" x14ac:dyDescent="0.15">
      <c r="A4" s="467" t="s">
        <v>293</v>
      </c>
      <c r="B4" s="468"/>
      <c r="C4" s="468" t="s">
        <v>390</v>
      </c>
      <c r="D4" s="468" t="s">
        <v>570</v>
      </c>
      <c r="E4" s="468" t="s">
        <v>391</v>
      </c>
      <c r="F4" s="461" t="s">
        <v>392</v>
      </c>
      <c r="G4" s="461" t="s">
        <v>393</v>
      </c>
    </row>
    <row r="5" spans="1:7" s="228" customFormat="1" ht="20.100000000000001" customHeight="1" x14ac:dyDescent="0.15">
      <c r="A5" s="467"/>
      <c r="B5" s="468"/>
      <c r="C5" s="469"/>
      <c r="D5" s="469"/>
      <c r="E5" s="469"/>
      <c r="F5" s="462"/>
      <c r="G5" s="462"/>
    </row>
    <row r="6" spans="1:7" s="228" customFormat="1" ht="20.100000000000001" customHeight="1" x14ac:dyDescent="0.15">
      <c r="A6" s="470" t="s">
        <v>358</v>
      </c>
      <c r="B6" s="471"/>
      <c r="C6" s="216">
        <v>2502</v>
      </c>
      <c r="D6" s="216">
        <v>104</v>
      </c>
      <c r="E6" s="216">
        <v>1969</v>
      </c>
      <c r="F6" s="226">
        <v>104</v>
      </c>
      <c r="G6" s="226">
        <v>429</v>
      </c>
    </row>
    <row r="7" spans="1:7" s="228" customFormat="1" ht="20.100000000000001" customHeight="1" x14ac:dyDescent="0.15">
      <c r="A7" s="465" t="s">
        <v>359</v>
      </c>
      <c r="B7" s="466"/>
      <c r="C7" s="216">
        <v>776</v>
      </c>
      <c r="D7" s="216">
        <v>179</v>
      </c>
      <c r="E7" s="216">
        <v>475</v>
      </c>
      <c r="F7" s="226">
        <v>179</v>
      </c>
      <c r="G7" s="226">
        <v>122</v>
      </c>
    </row>
    <row r="8" spans="1:7" s="228" customFormat="1" ht="20.100000000000001" customHeight="1" x14ac:dyDescent="0.15">
      <c r="A8" s="465" t="s">
        <v>533</v>
      </c>
      <c r="B8" s="466"/>
      <c r="C8" s="216">
        <v>374</v>
      </c>
      <c r="D8" s="216">
        <v>126</v>
      </c>
      <c r="E8" s="216">
        <v>168</v>
      </c>
      <c r="F8" s="226">
        <v>126</v>
      </c>
      <c r="G8" s="226">
        <v>80</v>
      </c>
    </row>
    <row r="9" spans="1:7" s="228" customFormat="1" ht="20.100000000000001" customHeight="1" x14ac:dyDescent="0.15">
      <c r="A9" s="465" t="s">
        <v>361</v>
      </c>
      <c r="B9" s="466"/>
      <c r="C9" s="216">
        <v>3573</v>
      </c>
      <c r="D9" s="216">
        <v>2640</v>
      </c>
      <c r="E9" s="216">
        <v>229</v>
      </c>
      <c r="F9" s="226">
        <v>2642</v>
      </c>
      <c r="G9" s="226">
        <v>702</v>
      </c>
    </row>
    <row r="10" spans="1:7" s="228" customFormat="1" ht="20.100000000000001" customHeight="1" x14ac:dyDescent="0.15">
      <c r="A10" s="465" t="s">
        <v>362</v>
      </c>
      <c r="B10" s="466"/>
      <c r="C10" s="216">
        <v>1348</v>
      </c>
      <c r="D10" s="216">
        <v>717</v>
      </c>
      <c r="E10" s="216">
        <v>331</v>
      </c>
      <c r="F10" s="226">
        <v>718</v>
      </c>
      <c r="G10" s="226">
        <v>299</v>
      </c>
    </row>
    <row r="11" spans="1:7" s="228" customFormat="1" ht="20.100000000000001" customHeight="1" x14ac:dyDescent="0.15">
      <c r="A11" s="465" t="s">
        <v>420</v>
      </c>
      <c r="B11" s="466"/>
      <c r="C11" s="216">
        <v>48</v>
      </c>
      <c r="D11" s="216">
        <v>5</v>
      </c>
      <c r="E11" s="216">
        <v>40</v>
      </c>
      <c r="F11" s="226">
        <v>5</v>
      </c>
      <c r="G11" s="226">
        <v>3</v>
      </c>
    </row>
    <row r="12" spans="1:7" s="228" customFormat="1" ht="20.100000000000001" customHeight="1" x14ac:dyDescent="0.15">
      <c r="A12" s="465" t="s">
        <v>422</v>
      </c>
      <c r="B12" s="466"/>
      <c r="C12" s="216">
        <v>628</v>
      </c>
      <c r="D12" s="216">
        <v>464</v>
      </c>
      <c r="E12" s="216">
        <v>72</v>
      </c>
      <c r="F12" s="226">
        <v>472</v>
      </c>
      <c r="G12" s="226">
        <v>84</v>
      </c>
    </row>
    <row r="13" spans="1:7" s="228" customFormat="1" ht="20.100000000000001" customHeight="1" x14ac:dyDescent="0.15">
      <c r="A13" s="463" t="s">
        <v>291</v>
      </c>
      <c r="B13" s="464"/>
      <c r="C13" s="233">
        <v>9249</v>
      </c>
      <c r="D13" s="233">
        <v>4235</v>
      </c>
      <c r="E13" s="233">
        <v>3284</v>
      </c>
      <c r="F13" s="234">
        <v>4246</v>
      </c>
      <c r="G13" s="234">
        <v>1719</v>
      </c>
    </row>
  </sheetData>
  <sheetProtection password="C43B" sheet="1" objects="1" scenarios="1"/>
  <mergeCells count="15">
    <mergeCell ref="G4:G5"/>
    <mergeCell ref="A13:B13"/>
    <mergeCell ref="A1:F2"/>
    <mergeCell ref="A8:B8"/>
    <mergeCell ref="A4:B5"/>
    <mergeCell ref="C4:C5"/>
    <mergeCell ref="D4:D5"/>
    <mergeCell ref="E4:E5"/>
    <mergeCell ref="F4:F5"/>
    <mergeCell ref="A11:B11"/>
    <mergeCell ref="A12:B12"/>
    <mergeCell ref="A7:B7"/>
    <mergeCell ref="A9:B9"/>
    <mergeCell ref="A10:B10"/>
    <mergeCell ref="A6:B6"/>
  </mergeCells>
  <printOptions horizontalCentered="1"/>
  <pageMargins left="0.23622047244094491" right="0.23622047244094491" top="1.39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pageSetUpPr fitToPage="1"/>
  </sheetPr>
  <dimension ref="A1:F27"/>
  <sheetViews>
    <sheetView showGridLines="0" workbookViewId="0">
      <selection sqref="A1:D2"/>
    </sheetView>
  </sheetViews>
  <sheetFormatPr defaultRowHeight="12.75" x14ac:dyDescent="0.2"/>
  <cols>
    <col min="1" max="1" width="20.625" style="1" bestFit="1" customWidth="1"/>
    <col min="2" max="2" width="16.25" style="1" bestFit="1" customWidth="1"/>
    <col min="3" max="3" width="9" style="1"/>
    <col min="4" max="4" width="8.875" style="1" bestFit="1" customWidth="1"/>
    <col min="5" max="16384" width="9" style="1"/>
  </cols>
  <sheetData>
    <row r="1" spans="1:6" ht="12.75" customHeight="1" x14ac:dyDescent="0.2">
      <c r="A1" s="391" t="s">
        <v>565</v>
      </c>
      <c r="B1" s="391"/>
      <c r="C1" s="391"/>
      <c r="D1" s="391"/>
      <c r="E1" s="157"/>
      <c r="F1" s="157"/>
    </row>
    <row r="2" spans="1:6" x14ac:dyDescent="0.2">
      <c r="A2" s="391"/>
      <c r="B2" s="391"/>
      <c r="C2" s="391"/>
      <c r="D2" s="391"/>
      <c r="E2" s="157"/>
      <c r="F2" s="157"/>
    </row>
    <row r="3" spans="1:6" x14ac:dyDescent="0.2">
      <c r="A3" s="240"/>
      <c r="B3" s="240"/>
      <c r="C3" s="240"/>
      <c r="D3" s="240"/>
    </row>
    <row r="4" spans="1:6" ht="20.100000000000001" customHeight="1" x14ac:dyDescent="0.2">
      <c r="A4" s="241"/>
      <c r="B4" s="241"/>
      <c r="C4" s="472" t="s">
        <v>394</v>
      </c>
      <c r="D4" s="352"/>
    </row>
    <row r="5" spans="1:6" ht="20.100000000000001" customHeight="1" x14ac:dyDescent="0.2">
      <c r="A5" s="242"/>
      <c r="B5" s="243" t="s">
        <v>397</v>
      </c>
      <c r="C5" s="473" t="s">
        <v>395</v>
      </c>
      <c r="D5" s="352"/>
    </row>
    <row r="6" spans="1:6" ht="20.100000000000001" customHeight="1" x14ac:dyDescent="0.2">
      <c r="A6" s="244" t="s">
        <v>566</v>
      </c>
      <c r="B6" s="245">
        <v>7371</v>
      </c>
      <c r="C6" s="246">
        <v>49064</v>
      </c>
      <c r="D6" s="247"/>
    </row>
    <row r="8" spans="1:6" x14ac:dyDescent="0.2">
      <c r="A8" s="26" t="s">
        <v>388</v>
      </c>
    </row>
    <row r="9" spans="1:6" x14ac:dyDescent="0.2">
      <c r="A9" s="248" t="s">
        <v>567</v>
      </c>
    </row>
    <row r="10" spans="1:6" x14ac:dyDescent="0.2">
      <c r="A10" s="248" t="s">
        <v>396</v>
      </c>
    </row>
    <row r="14" spans="1:6" x14ac:dyDescent="0.2">
      <c r="A14" s="391" t="s">
        <v>568</v>
      </c>
      <c r="B14" s="391"/>
    </row>
    <row r="15" spans="1:6" x14ac:dyDescent="0.2">
      <c r="A15" s="391"/>
      <c r="B15" s="391"/>
    </row>
    <row r="16" spans="1:6" x14ac:dyDescent="0.2">
      <c r="A16" s="249"/>
      <c r="B16" s="249"/>
    </row>
    <row r="17" spans="1:2" ht="20.100000000000001" customHeight="1" x14ac:dyDescent="0.2">
      <c r="A17" s="242"/>
      <c r="B17" s="330" t="s">
        <v>394</v>
      </c>
    </row>
    <row r="18" spans="1:2" ht="20.100000000000001" customHeight="1" x14ac:dyDescent="0.2">
      <c r="A18" s="250" t="s">
        <v>566</v>
      </c>
      <c r="B18" s="251">
        <v>49064</v>
      </c>
    </row>
    <row r="19" spans="1:2" ht="20.100000000000001" customHeight="1" x14ac:dyDescent="0.2">
      <c r="A19" s="329" t="s">
        <v>398</v>
      </c>
      <c r="B19" s="226">
        <v>11456</v>
      </c>
    </row>
    <row r="20" spans="1:2" ht="22.5" x14ac:dyDescent="0.2">
      <c r="A20" s="329" t="s">
        <v>399</v>
      </c>
      <c r="B20" s="226">
        <v>12</v>
      </c>
    </row>
    <row r="21" spans="1:2" ht="20.100000000000001" customHeight="1" x14ac:dyDescent="0.2">
      <c r="A21" s="329" t="s">
        <v>522</v>
      </c>
      <c r="B21" s="226">
        <v>8218</v>
      </c>
    </row>
    <row r="22" spans="1:2" ht="20.100000000000001" customHeight="1" x14ac:dyDescent="0.2">
      <c r="A22" s="329" t="s">
        <v>400</v>
      </c>
      <c r="B22" s="226">
        <v>34180</v>
      </c>
    </row>
    <row r="24" spans="1:2" x14ac:dyDescent="0.2">
      <c r="A24" s="26" t="s">
        <v>388</v>
      </c>
    </row>
    <row r="25" spans="1:2" x14ac:dyDescent="0.2">
      <c r="A25" s="248" t="s">
        <v>567</v>
      </c>
    </row>
    <row r="27" spans="1:2" x14ac:dyDescent="0.2">
      <c r="A27" s="26" t="s">
        <v>523</v>
      </c>
    </row>
  </sheetData>
  <sheetProtection password="C43B" sheet="1" objects="1" scenarios="1"/>
  <mergeCells count="4">
    <mergeCell ref="C4:D4"/>
    <mergeCell ref="C5:D5"/>
    <mergeCell ref="A1:D2"/>
    <mergeCell ref="A14:B15"/>
  </mergeCells>
  <printOptions horizontalCentered="1"/>
  <pageMargins left="0.23622047244094491" right="0.23622047244094491" top="1.5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>
    <pageSetUpPr fitToPage="1"/>
  </sheetPr>
  <dimension ref="A1:E27"/>
  <sheetViews>
    <sheetView showGridLines="0" workbookViewId="0">
      <selection sqref="A1:E2"/>
    </sheetView>
  </sheetViews>
  <sheetFormatPr defaultRowHeight="12.75" x14ac:dyDescent="0.2"/>
  <cols>
    <col min="1" max="1" width="25.125" style="1" customWidth="1"/>
    <col min="2" max="2" width="12.75" style="1" customWidth="1"/>
    <col min="3" max="3" width="8.125" style="1" customWidth="1"/>
    <col min="4" max="4" width="14.5" style="1" customWidth="1"/>
    <col min="5" max="5" width="20" style="1" customWidth="1"/>
    <col min="6" max="16384" width="9" style="1"/>
  </cols>
  <sheetData>
    <row r="1" spans="1:5" ht="12.75" customHeight="1" x14ac:dyDescent="0.2">
      <c r="A1" s="391" t="s">
        <v>569</v>
      </c>
      <c r="B1" s="391"/>
      <c r="C1" s="391"/>
      <c r="D1" s="391"/>
      <c r="E1" s="391"/>
    </row>
    <row r="2" spans="1:5" x14ac:dyDescent="0.2">
      <c r="A2" s="391"/>
      <c r="B2" s="391"/>
      <c r="C2" s="391"/>
      <c r="D2" s="391"/>
      <c r="E2" s="391"/>
    </row>
    <row r="3" spans="1:5" x14ac:dyDescent="0.2">
      <c r="D3" s="249"/>
    </row>
    <row r="4" spans="1:5" ht="20.100000000000001" customHeight="1" x14ac:dyDescent="0.2">
      <c r="A4" s="252"/>
      <c r="B4" s="474" t="s">
        <v>394</v>
      </c>
      <c r="C4" s="475"/>
      <c r="D4" s="475"/>
      <c r="E4" s="475"/>
    </row>
    <row r="5" spans="1:5" ht="20.100000000000001" customHeight="1" x14ac:dyDescent="0.2">
      <c r="A5" s="476" t="s">
        <v>293</v>
      </c>
      <c r="B5" s="477" t="s">
        <v>409</v>
      </c>
      <c r="C5" s="478" t="s">
        <v>410</v>
      </c>
      <c r="D5" s="478" t="s">
        <v>411</v>
      </c>
      <c r="E5" s="479" t="s">
        <v>412</v>
      </c>
    </row>
    <row r="6" spans="1:5" ht="20.100000000000001" customHeight="1" x14ac:dyDescent="0.2">
      <c r="A6" s="476"/>
      <c r="B6" s="477"/>
      <c r="C6" s="478"/>
      <c r="D6" s="478"/>
      <c r="E6" s="479"/>
    </row>
    <row r="7" spans="1:5" ht="20.100000000000001" customHeight="1" x14ac:dyDescent="0.2">
      <c r="A7" s="253" t="s">
        <v>566</v>
      </c>
      <c r="B7" s="254">
        <v>49064</v>
      </c>
      <c r="C7" s="255">
        <v>100</v>
      </c>
      <c r="D7" s="256">
        <v>17609</v>
      </c>
      <c r="E7" s="257">
        <v>35.88985814446437</v>
      </c>
    </row>
    <row r="8" spans="1:5" ht="20.100000000000001" customHeight="1" x14ac:dyDescent="0.2">
      <c r="A8" s="329" t="s">
        <v>297</v>
      </c>
      <c r="B8" s="216">
        <v>5441</v>
      </c>
      <c r="C8" s="258">
        <v>11.089597260720693</v>
      </c>
      <c r="D8" s="216">
        <v>5441</v>
      </c>
      <c r="E8" s="259">
        <v>100</v>
      </c>
    </row>
    <row r="9" spans="1:5" ht="20.100000000000001" customHeight="1" x14ac:dyDescent="0.2">
      <c r="A9" s="329" t="s">
        <v>401</v>
      </c>
      <c r="B9" s="216">
        <v>1055</v>
      </c>
      <c r="C9" s="258">
        <v>2.1502527311266917</v>
      </c>
      <c r="D9" s="216">
        <v>3</v>
      </c>
      <c r="E9" s="259">
        <v>0.28436018957345971</v>
      </c>
    </row>
    <row r="10" spans="1:5" ht="20.100000000000001" customHeight="1" x14ac:dyDescent="0.2">
      <c r="A10" s="329" t="s">
        <v>402</v>
      </c>
      <c r="B10" s="216">
        <v>1075</v>
      </c>
      <c r="C10" s="258">
        <v>2.1910158160769608</v>
      </c>
      <c r="D10" s="216">
        <v>15</v>
      </c>
      <c r="E10" s="259">
        <v>1.3953488372093024</v>
      </c>
    </row>
    <row r="11" spans="1:5" ht="20.100000000000001" customHeight="1" x14ac:dyDescent="0.2">
      <c r="A11" s="329" t="s">
        <v>403</v>
      </c>
      <c r="B11" s="216">
        <v>433</v>
      </c>
      <c r="C11" s="258">
        <v>0.88252078917332466</v>
      </c>
      <c r="D11" s="216">
        <v>2</v>
      </c>
      <c r="E11" s="259">
        <v>0.46189376443418012</v>
      </c>
    </row>
    <row r="12" spans="1:5" ht="20.100000000000001" customHeight="1" x14ac:dyDescent="0.2">
      <c r="A12" s="329" t="s">
        <v>404</v>
      </c>
      <c r="B12" s="216">
        <v>200</v>
      </c>
      <c r="C12" s="258">
        <v>0.40763084950269041</v>
      </c>
      <c r="D12" s="216">
        <v>7</v>
      </c>
      <c r="E12" s="259">
        <v>3.5000000000000004</v>
      </c>
    </row>
    <row r="13" spans="1:5" ht="20.100000000000001" customHeight="1" x14ac:dyDescent="0.2">
      <c r="A13" s="329" t="s">
        <v>405</v>
      </c>
      <c r="B13" s="216">
        <v>184</v>
      </c>
      <c r="C13" s="258">
        <v>0.37502038154247513</v>
      </c>
      <c r="D13" s="216" t="s">
        <v>520</v>
      </c>
      <c r="E13" s="259" t="s">
        <v>356</v>
      </c>
    </row>
    <row r="14" spans="1:5" ht="20.100000000000001" customHeight="1" x14ac:dyDescent="0.2">
      <c r="A14" s="329" t="s">
        <v>406</v>
      </c>
      <c r="B14" s="216">
        <v>1535</v>
      </c>
      <c r="C14" s="258">
        <v>3.1285667699331485</v>
      </c>
      <c r="D14" s="216">
        <v>30</v>
      </c>
      <c r="E14" s="259">
        <v>1.9543973941368076</v>
      </c>
    </row>
    <row r="15" spans="1:5" ht="20.100000000000001" customHeight="1" x14ac:dyDescent="0.2">
      <c r="A15" s="329" t="s">
        <v>300</v>
      </c>
      <c r="B15" s="216">
        <v>2892</v>
      </c>
      <c r="C15" s="258">
        <v>5.8943420838089029</v>
      </c>
      <c r="D15" s="216">
        <v>3</v>
      </c>
      <c r="E15" s="259">
        <v>0.1037344398340249</v>
      </c>
    </row>
    <row r="16" spans="1:5" ht="20.100000000000001" customHeight="1" x14ac:dyDescent="0.2">
      <c r="A16" s="329" t="s">
        <v>302</v>
      </c>
      <c r="B16" s="216">
        <v>12954</v>
      </c>
      <c r="C16" s="258">
        <v>26.402250122289256</v>
      </c>
      <c r="D16" s="216">
        <v>4193</v>
      </c>
      <c r="E16" s="259">
        <v>32.368380423035354</v>
      </c>
    </row>
    <row r="17" spans="1:5" ht="20.100000000000001" customHeight="1" x14ac:dyDescent="0.2">
      <c r="A17" s="329" t="s">
        <v>304</v>
      </c>
      <c r="B17" s="216">
        <v>16073</v>
      </c>
      <c r="C17" s="258">
        <v>32.759253220283711</v>
      </c>
      <c r="D17" s="216">
        <v>5542</v>
      </c>
      <c r="E17" s="259">
        <v>34.480184159771042</v>
      </c>
    </row>
    <row r="18" spans="1:5" ht="20.100000000000001" customHeight="1" x14ac:dyDescent="0.2">
      <c r="A18" s="329" t="s">
        <v>306</v>
      </c>
      <c r="B18" s="216">
        <v>3886</v>
      </c>
      <c r="C18" s="258">
        <v>7.920267405837274</v>
      </c>
      <c r="D18" s="216">
        <v>1449</v>
      </c>
      <c r="E18" s="259">
        <v>37.287699433865157</v>
      </c>
    </row>
    <row r="19" spans="1:5" ht="20.100000000000001" customHeight="1" x14ac:dyDescent="0.2">
      <c r="A19" s="329" t="s">
        <v>308</v>
      </c>
      <c r="B19" s="216">
        <v>2119</v>
      </c>
      <c r="C19" s="258">
        <v>4.3188488504810048</v>
      </c>
      <c r="D19" s="216">
        <v>835</v>
      </c>
      <c r="E19" s="259">
        <v>39.405379896177443</v>
      </c>
    </row>
    <row r="20" spans="1:5" ht="20.100000000000001" customHeight="1" x14ac:dyDescent="0.2">
      <c r="A20" s="329" t="s">
        <v>310</v>
      </c>
      <c r="B20" s="216">
        <v>203</v>
      </c>
      <c r="C20" s="258">
        <v>0.4137453122452307</v>
      </c>
      <c r="D20" s="216">
        <v>60</v>
      </c>
      <c r="E20" s="259">
        <v>29.55665024630542</v>
      </c>
    </row>
    <row r="21" spans="1:5" ht="20.100000000000001" customHeight="1" x14ac:dyDescent="0.2">
      <c r="A21" s="329" t="s">
        <v>653</v>
      </c>
      <c r="B21" s="216">
        <v>10</v>
      </c>
      <c r="C21" s="258">
        <v>2.0381542475134518E-2</v>
      </c>
      <c r="D21" s="216">
        <v>3</v>
      </c>
      <c r="E21" s="259">
        <v>30</v>
      </c>
    </row>
    <row r="22" spans="1:5" ht="20.100000000000001" customHeight="1" x14ac:dyDescent="0.2">
      <c r="A22" s="329" t="s">
        <v>407</v>
      </c>
      <c r="B22" s="216">
        <v>66</v>
      </c>
      <c r="C22" s="258">
        <v>0.1345181803358878</v>
      </c>
      <c r="D22" s="216">
        <v>25</v>
      </c>
      <c r="E22" s="259">
        <v>37.878787878787875</v>
      </c>
    </row>
    <row r="23" spans="1:5" ht="20.100000000000001" customHeight="1" x14ac:dyDescent="0.2">
      <c r="A23" s="329" t="s">
        <v>408</v>
      </c>
      <c r="B23" s="216">
        <v>118</v>
      </c>
      <c r="C23" s="258">
        <v>0.24050220120658733</v>
      </c>
      <c r="D23" s="216">
        <v>1</v>
      </c>
      <c r="E23" s="259">
        <v>0.84745762711864403</v>
      </c>
    </row>
    <row r="24" spans="1:5" ht="20.100000000000001" customHeight="1" x14ac:dyDescent="0.2">
      <c r="A24" s="329" t="s">
        <v>363</v>
      </c>
      <c r="B24" s="216">
        <v>820</v>
      </c>
      <c r="C24" s="258">
        <v>1.6712864829610306</v>
      </c>
      <c r="D24" s="216" t="s">
        <v>520</v>
      </c>
      <c r="E24" s="259" t="s">
        <v>356</v>
      </c>
    </row>
    <row r="26" spans="1:5" x14ac:dyDescent="0.2">
      <c r="A26" s="26" t="s">
        <v>388</v>
      </c>
    </row>
    <row r="27" spans="1:5" x14ac:dyDescent="0.2">
      <c r="A27" s="248" t="s">
        <v>567</v>
      </c>
    </row>
  </sheetData>
  <sheetProtection password="C43B" sheet="1" objects="1" scenarios="1"/>
  <mergeCells count="7">
    <mergeCell ref="A1:E2"/>
    <mergeCell ref="B4:E4"/>
    <mergeCell ref="A5:A6"/>
    <mergeCell ref="B5:B6"/>
    <mergeCell ref="C5:C6"/>
    <mergeCell ref="D5:D6"/>
    <mergeCell ref="E5:E6"/>
  </mergeCells>
  <printOptions horizontalCentered="1"/>
  <pageMargins left="0.43307086614173229" right="0.43307086614173229" top="1.52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Q33"/>
  <sheetViews>
    <sheetView showGridLines="0" zoomScale="80" zoomScaleNormal="8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sqref="A1:O1"/>
    </sheetView>
  </sheetViews>
  <sheetFormatPr defaultColWidth="8" defaultRowHeight="17.100000000000001" customHeight="1" x14ac:dyDescent="0.2"/>
  <cols>
    <col min="1" max="1" width="23.75" style="42" customWidth="1"/>
    <col min="2" max="2" width="19.625" style="42" customWidth="1"/>
    <col min="3" max="3" width="1" style="265" customWidth="1"/>
    <col min="4" max="4" width="13.625" style="42" customWidth="1"/>
    <col min="5" max="5" width="13.25" style="42" customWidth="1"/>
    <col min="6" max="7" width="13.625" style="46" customWidth="1"/>
    <col min="8" max="8" width="0.875" style="45" customWidth="1"/>
    <col min="9" max="9" width="12.625" style="42" customWidth="1"/>
    <col min="10" max="11" width="13.625" style="46" customWidth="1"/>
    <col min="12" max="12" width="0.875" style="47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7" ht="24.75" customHeight="1" x14ac:dyDescent="0.2">
      <c r="A1" s="351" t="s">
        <v>545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7" ht="16.5" customHeight="1" x14ac:dyDescent="0.2">
      <c r="A2" s="43" t="s">
        <v>294</v>
      </c>
      <c r="B2" s="43"/>
      <c r="C2" s="261"/>
      <c r="D2" s="43"/>
      <c r="E2" s="43"/>
      <c r="F2" s="44"/>
      <c r="G2" s="44"/>
    </row>
    <row r="3" spans="1:17" ht="20.100000000000001" customHeight="1" x14ac:dyDescent="0.2">
      <c r="A3" s="352" t="s">
        <v>0</v>
      </c>
      <c r="B3" s="352"/>
      <c r="C3" s="262"/>
      <c r="D3" s="352" t="s">
        <v>537</v>
      </c>
      <c r="E3" s="352"/>
      <c r="F3" s="352"/>
      <c r="G3" s="352"/>
      <c r="H3" s="36"/>
      <c r="I3" s="353" t="s">
        <v>518</v>
      </c>
      <c r="J3" s="353"/>
      <c r="K3" s="353"/>
      <c r="L3" s="36"/>
      <c r="M3" s="353" t="s">
        <v>546</v>
      </c>
      <c r="N3" s="353"/>
      <c r="O3" s="353"/>
    </row>
    <row r="4" spans="1:17" ht="20.100000000000001" customHeight="1" x14ac:dyDescent="0.2">
      <c r="A4" s="352"/>
      <c r="B4" s="352"/>
      <c r="C4" s="262"/>
      <c r="D4" s="354" t="s">
        <v>1</v>
      </c>
      <c r="E4" s="355"/>
      <c r="F4" s="49" t="s">
        <v>2</v>
      </c>
      <c r="G4" s="50" t="s">
        <v>3</v>
      </c>
      <c r="H4" s="36"/>
      <c r="I4" s="305" t="s">
        <v>1</v>
      </c>
      <c r="J4" s="49" t="s">
        <v>2</v>
      </c>
      <c r="K4" s="50" t="s">
        <v>3</v>
      </c>
      <c r="L4" s="36"/>
      <c r="M4" s="305" t="s">
        <v>1</v>
      </c>
      <c r="N4" s="306" t="s">
        <v>2</v>
      </c>
      <c r="O4" s="51" t="s">
        <v>4</v>
      </c>
    </row>
    <row r="5" spans="1:17" ht="12" customHeight="1" x14ac:dyDescent="0.2">
      <c r="A5" s="352"/>
      <c r="B5" s="352"/>
      <c r="C5" s="262"/>
      <c r="D5" s="356" t="s">
        <v>5</v>
      </c>
      <c r="E5" s="358" t="s">
        <v>6</v>
      </c>
      <c r="F5" s="359" t="s">
        <v>7</v>
      </c>
      <c r="G5" s="361" t="s">
        <v>8</v>
      </c>
      <c r="H5" s="36"/>
      <c r="I5" s="344" t="s">
        <v>5</v>
      </c>
      <c r="J5" s="345" t="s">
        <v>7</v>
      </c>
      <c r="K5" s="346" t="s">
        <v>8</v>
      </c>
      <c r="L5" s="36"/>
      <c r="M5" s="344" t="s">
        <v>5</v>
      </c>
      <c r="N5" s="349" t="s">
        <v>7</v>
      </c>
      <c r="O5" s="350" t="s">
        <v>8</v>
      </c>
    </row>
    <row r="6" spans="1:17" ht="12" customHeight="1" x14ac:dyDescent="0.2">
      <c r="A6" s="352"/>
      <c r="B6" s="352"/>
      <c r="C6" s="262"/>
      <c r="D6" s="357"/>
      <c r="E6" s="358"/>
      <c r="F6" s="360"/>
      <c r="G6" s="362"/>
      <c r="H6" s="36"/>
      <c r="I6" s="344"/>
      <c r="J6" s="345"/>
      <c r="K6" s="346"/>
      <c r="L6" s="36"/>
      <c r="M6" s="344"/>
      <c r="N6" s="349"/>
      <c r="O6" s="350"/>
    </row>
    <row r="7" spans="1:17" s="60" customFormat="1" ht="12.75" customHeight="1" x14ac:dyDescent="0.2">
      <c r="A7" s="353"/>
      <c r="B7" s="353"/>
      <c r="C7" s="262"/>
      <c r="D7" s="52" t="s">
        <v>9</v>
      </c>
      <c r="E7" s="53" t="s">
        <v>10</v>
      </c>
      <c r="F7" s="54" t="s">
        <v>11</v>
      </c>
      <c r="G7" s="55" t="s">
        <v>12</v>
      </c>
      <c r="H7" s="36"/>
      <c r="I7" s="52" t="s">
        <v>13</v>
      </c>
      <c r="J7" s="56" t="s">
        <v>14</v>
      </c>
      <c r="K7" s="57" t="s">
        <v>15</v>
      </c>
      <c r="L7" s="36"/>
      <c r="M7" s="52" t="s">
        <v>16</v>
      </c>
      <c r="N7" s="58" t="s">
        <v>17</v>
      </c>
      <c r="O7" s="59" t="s">
        <v>18</v>
      </c>
    </row>
    <row r="8" spans="1:17" ht="30" customHeight="1" x14ac:dyDescent="0.2">
      <c r="A8" s="347" t="s">
        <v>419</v>
      </c>
      <c r="B8" s="347"/>
      <c r="C8" s="262" t="s">
        <v>456</v>
      </c>
      <c r="D8" s="61">
        <v>90100</v>
      </c>
      <c r="E8" s="62">
        <f>+D8/$D$25</f>
        <v>0.52642034167659912</v>
      </c>
      <c r="F8" s="63">
        <v>2893908.73</v>
      </c>
      <c r="G8" s="64"/>
      <c r="H8" s="65">
        <v>0</v>
      </c>
      <c r="I8" s="66">
        <v>87248</v>
      </c>
      <c r="J8" s="63">
        <v>2852371.72</v>
      </c>
      <c r="K8" s="67"/>
      <c r="L8" s="65">
        <v>0</v>
      </c>
      <c r="M8" s="68">
        <f>+D8/I8</f>
        <v>1.0326884283880433</v>
      </c>
      <c r="N8" s="69">
        <f>+F8/J8</f>
        <v>1.0145622710072304</v>
      </c>
      <c r="O8" s="70"/>
    </row>
    <row r="9" spans="1:17" ht="30" customHeight="1" x14ac:dyDescent="0.2">
      <c r="A9" s="342" t="s">
        <v>19</v>
      </c>
      <c r="B9" s="342"/>
      <c r="C9" s="262" t="s">
        <v>476</v>
      </c>
      <c r="D9" s="71">
        <v>3213</v>
      </c>
      <c r="E9" s="72">
        <f t="shared" ref="E9:E22" si="0">+D9/$D$25</f>
        <v>1.8772348033373062E-2</v>
      </c>
      <c r="F9" s="73"/>
      <c r="G9" s="74"/>
      <c r="H9" s="65">
        <v>0</v>
      </c>
      <c r="I9" s="71">
        <v>2918</v>
      </c>
      <c r="J9" s="73"/>
      <c r="K9" s="74"/>
      <c r="L9" s="65">
        <v>0</v>
      </c>
      <c r="M9" s="75">
        <f t="shared" ref="M9:M25" si="1">+D9/I9</f>
        <v>1.1010966415352981</v>
      </c>
      <c r="N9" s="75"/>
      <c r="O9" s="76"/>
    </row>
    <row r="10" spans="1:17" ht="30" customHeight="1" x14ac:dyDescent="0.2">
      <c r="A10" s="342" t="s">
        <v>350</v>
      </c>
      <c r="B10" s="342"/>
      <c r="C10" s="262" t="s">
        <v>457</v>
      </c>
      <c r="D10" s="71">
        <v>59157</v>
      </c>
      <c r="E10" s="72">
        <f t="shared" si="0"/>
        <v>0.34563205496739818</v>
      </c>
      <c r="F10" s="73">
        <v>139062.42000000001</v>
      </c>
      <c r="G10" s="74"/>
      <c r="H10" s="65">
        <v>0</v>
      </c>
      <c r="I10" s="71">
        <v>63065</v>
      </c>
      <c r="J10" s="73">
        <v>153262.21</v>
      </c>
      <c r="K10" s="74"/>
      <c r="L10" s="65">
        <v>0</v>
      </c>
      <c r="M10" s="75">
        <f t="shared" si="1"/>
        <v>0.93803218901133756</v>
      </c>
      <c r="N10" s="75">
        <f t="shared" ref="N10:N22" si="2">+F10/J10</f>
        <v>0.90734969827200074</v>
      </c>
      <c r="O10" s="76"/>
      <c r="Q10" s="46"/>
    </row>
    <row r="11" spans="1:17" ht="30" customHeight="1" x14ac:dyDescent="0.2">
      <c r="A11" s="348" t="s">
        <v>20</v>
      </c>
      <c r="B11" s="348"/>
      <c r="C11" s="263" t="s">
        <v>477</v>
      </c>
      <c r="D11" s="71">
        <v>0</v>
      </c>
      <c r="E11" s="72">
        <f t="shared" si="0"/>
        <v>0</v>
      </c>
      <c r="F11" s="73">
        <v>0</v>
      </c>
      <c r="G11" s="74"/>
      <c r="H11" s="65">
        <v>0</v>
      </c>
      <c r="I11" s="71">
        <v>0</v>
      </c>
      <c r="J11" s="73">
        <v>0</v>
      </c>
      <c r="K11" s="74"/>
      <c r="L11" s="65">
        <v>0</v>
      </c>
      <c r="M11" s="75">
        <f>IFERROR(+D11/I11,0)</f>
        <v>0</v>
      </c>
      <c r="N11" s="72">
        <f>IFERROR(+F11/J11,0)</f>
        <v>0</v>
      </c>
      <c r="O11" s="76"/>
    </row>
    <row r="12" spans="1:17" ht="30" customHeight="1" x14ac:dyDescent="0.2">
      <c r="A12" s="342" t="s">
        <v>21</v>
      </c>
      <c r="B12" s="342"/>
      <c r="C12" s="263" t="s">
        <v>452</v>
      </c>
      <c r="D12" s="71">
        <v>125384</v>
      </c>
      <c r="E12" s="72">
        <f t="shared" si="0"/>
        <v>0.73257145528056278</v>
      </c>
      <c r="F12" s="73">
        <v>2571686.4300000002</v>
      </c>
      <c r="G12" s="74"/>
      <c r="H12" s="65">
        <v>0</v>
      </c>
      <c r="I12" s="71">
        <v>122821</v>
      </c>
      <c r="J12" s="73">
        <v>2521104.9</v>
      </c>
      <c r="K12" s="74"/>
      <c r="L12" s="65">
        <v>0</v>
      </c>
      <c r="M12" s="75">
        <f t="shared" si="1"/>
        <v>1.0208677669128243</v>
      </c>
      <c r="N12" s="72">
        <f t="shared" si="2"/>
        <v>1.0200632389394033</v>
      </c>
      <c r="O12" s="76"/>
    </row>
    <row r="13" spans="1:17" ht="30" customHeight="1" x14ac:dyDescent="0.2">
      <c r="A13" s="343" t="s">
        <v>527</v>
      </c>
      <c r="B13" s="343"/>
      <c r="C13" s="263" t="s">
        <v>478</v>
      </c>
      <c r="D13" s="71">
        <v>57121</v>
      </c>
      <c r="E13" s="72">
        <f t="shared" si="0"/>
        <v>0.33373647432751408</v>
      </c>
      <c r="F13" s="73"/>
      <c r="G13" s="74">
        <v>76348.460000000006</v>
      </c>
      <c r="H13" s="65">
        <v>0</v>
      </c>
      <c r="I13" s="71">
        <v>57359</v>
      </c>
      <c r="J13" s="73"/>
      <c r="K13" s="74">
        <v>78477.3</v>
      </c>
      <c r="L13" s="65">
        <v>0</v>
      </c>
      <c r="M13" s="75">
        <f t="shared" si="1"/>
        <v>0.99585069474711907</v>
      </c>
      <c r="N13" s="72"/>
      <c r="O13" s="77">
        <f t="shared" ref="O13" si="3">+G13/K13</f>
        <v>0.97287317479067204</v>
      </c>
      <c r="Q13" s="46"/>
    </row>
    <row r="14" spans="1:17" ht="30" customHeight="1" x14ac:dyDescent="0.2">
      <c r="A14" s="342" t="s">
        <v>473</v>
      </c>
      <c r="B14" s="342"/>
      <c r="C14" s="263" t="s">
        <v>479</v>
      </c>
      <c r="D14" s="71">
        <v>22465</v>
      </c>
      <c r="E14" s="72">
        <f t="shared" si="0"/>
        <v>0.13125452803290566</v>
      </c>
      <c r="F14" s="73"/>
      <c r="G14" s="74"/>
      <c r="H14" s="65">
        <v>0</v>
      </c>
      <c r="I14" s="71">
        <v>21060</v>
      </c>
      <c r="J14" s="78"/>
      <c r="K14" s="74"/>
      <c r="L14" s="65">
        <v>0</v>
      </c>
      <c r="M14" s="75">
        <f t="shared" si="1"/>
        <v>1.0667141500474835</v>
      </c>
      <c r="N14" s="72"/>
      <c r="O14" s="76"/>
    </row>
    <row r="15" spans="1:17" ht="30" customHeight="1" x14ac:dyDescent="0.2">
      <c r="A15" s="343" t="s">
        <v>474</v>
      </c>
      <c r="B15" s="343"/>
      <c r="C15" s="263" t="s">
        <v>480</v>
      </c>
      <c r="D15" s="71">
        <v>20097</v>
      </c>
      <c r="E15" s="72">
        <f t="shared" si="0"/>
        <v>0.11741919652247072</v>
      </c>
      <c r="F15" s="73"/>
      <c r="G15" s="74"/>
      <c r="H15" s="65">
        <v>0</v>
      </c>
      <c r="I15" s="71">
        <v>19423</v>
      </c>
      <c r="J15" s="78"/>
      <c r="K15" s="74"/>
      <c r="L15" s="65">
        <v>0</v>
      </c>
      <c r="M15" s="75">
        <f t="shared" si="1"/>
        <v>1.0347011275292179</v>
      </c>
      <c r="N15" s="72"/>
      <c r="O15" s="76"/>
    </row>
    <row r="16" spans="1:17" ht="30" customHeight="1" x14ac:dyDescent="0.2">
      <c r="A16" s="343" t="s">
        <v>475</v>
      </c>
      <c r="B16" s="343"/>
      <c r="C16" s="263" t="s">
        <v>481</v>
      </c>
      <c r="D16" s="71">
        <v>6045</v>
      </c>
      <c r="E16" s="72">
        <f t="shared" si="0"/>
        <v>3.5318656664095914E-2</v>
      </c>
      <c r="F16" s="73"/>
      <c r="G16" s="74"/>
      <c r="H16" s="65">
        <v>0</v>
      </c>
      <c r="I16" s="71">
        <v>6602</v>
      </c>
      <c r="J16" s="78"/>
      <c r="K16" s="74"/>
      <c r="L16" s="65">
        <v>0</v>
      </c>
      <c r="M16" s="75">
        <f t="shared" si="1"/>
        <v>0.91563162677976373</v>
      </c>
      <c r="N16" s="72"/>
      <c r="O16" s="76"/>
    </row>
    <row r="17" spans="1:15" ht="30" customHeight="1" x14ac:dyDescent="0.2">
      <c r="A17" s="307" t="s">
        <v>23</v>
      </c>
      <c r="B17" s="307"/>
      <c r="C17" s="263" t="s">
        <v>22</v>
      </c>
      <c r="D17" s="71">
        <v>378</v>
      </c>
      <c r="E17" s="72">
        <f t="shared" si="0"/>
        <v>2.2085115333380072E-3</v>
      </c>
      <c r="F17" s="73">
        <v>14404.73</v>
      </c>
      <c r="G17" s="74"/>
      <c r="H17" s="65">
        <v>0</v>
      </c>
      <c r="I17" s="71">
        <v>462</v>
      </c>
      <c r="J17" s="73">
        <v>19513.240000000002</v>
      </c>
      <c r="K17" s="74"/>
      <c r="L17" s="65">
        <v>0</v>
      </c>
      <c r="M17" s="75">
        <f t="shared" si="1"/>
        <v>0.81818181818181823</v>
      </c>
      <c r="N17" s="72">
        <f t="shared" si="2"/>
        <v>0.73820288173568294</v>
      </c>
      <c r="O17" s="76"/>
    </row>
    <row r="18" spans="1:15" ht="30" customHeight="1" x14ac:dyDescent="0.2">
      <c r="A18" s="307" t="s">
        <v>25</v>
      </c>
      <c r="B18" s="307"/>
      <c r="C18" s="263" t="s">
        <v>24</v>
      </c>
      <c r="D18" s="71">
        <v>1048</v>
      </c>
      <c r="E18" s="72">
        <f t="shared" si="0"/>
        <v>6.1230690130641054E-3</v>
      </c>
      <c r="F18" s="73">
        <v>29692.29</v>
      </c>
      <c r="G18" s="74"/>
      <c r="H18" s="65">
        <v>0</v>
      </c>
      <c r="I18" s="71">
        <v>1096</v>
      </c>
      <c r="J18" s="73">
        <v>29541.21</v>
      </c>
      <c r="K18" s="74"/>
      <c r="L18" s="65">
        <v>0</v>
      </c>
      <c r="M18" s="75">
        <f t="shared" si="1"/>
        <v>0.95620437956204385</v>
      </c>
      <c r="N18" s="72">
        <f t="shared" si="2"/>
        <v>1.0051142116385889</v>
      </c>
      <c r="O18" s="76"/>
    </row>
    <row r="19" spans="1:15" ht="30" customHeight="1" x14ac:dyDescent="0.2">
      <c r="A19" s="343" t="s">
        <v>26</v>
      </c>
      <c r="B19" s="343"/>
      <c r="C19" s="263" t="s">
        <v>482</v>
      </c>
      <c r="D19" s="71">
        <v>393</v>
      </c>
      <c r="E19" s="72">
        <f t="shared" si="0"/>
        <v>2.2961508798990393E-3</v>
      </c>
      <c r="F19" s="73">
        <v>11710.93</v>
      </c>
      <c r="G19" s="74"/>
      <c r="H19" s="65">
        <v>0</v>
      </c>
      <c r="I19" s="71">
        <v>401</v>
      </c>
      <c r="J19" s="73">
        <v>11685.87</v>
      </c>
      <c r="K19" s="74"/>
      <c r="L19" s="65">
        <v>0</v>
      </c>
      <c r="M19" s="75">
        <f t="shared" si="1"/>
        <v>0.98004987531172072</v>
      </c>
      <c r="N19" s="72">
        <f t="shared" si="2"/>
        <v>1.0021444702020474</v>
      </c>
      <c r="O19" s="76"/>
    </row>
    <row r="20" spans="1:15" ht="30" customHeight="1" x14ac:dyDescent="0.2">
      <c r="A20" s="343" t="s">
        <v>27</v>
      </c>
      <c r="B20" s="343"/>
      <c r="C20" s="263" t="s">
        <v>483</v>
      </c>
      <c r="D20" s="71">
        <v>2634</v>
      </c>
      <c r="E20" s="72">
        <f t="shared" si="0"/>
        <v>1.5389469256117226E-2</v>
      </c>
      <c r="F20" s="73">
        <v>41368.42</v>
      </c>
      <c r="G20" s="74"/>
      <c r="H20" s="65">
        <v>0</v>
      </c>
      <c r="I20" s="71">
        <v>2740</v>
      </c>
      <c r="J20" s="73">
        <v>41809.9</v>
      </c>
      <c r="K20" s="74"/>
      <c r="L20" s="65">
        <v>0</v>
      </c>
      <c r="M20" s="75">
        <f t="shared" si="1"/>
        <v>0.96131386861313872</v>
      </c>
      <c r="N20" s="72">
        <f t="shared" si="2"/>
        <v>0.98944077838024003</v>
      </c>
      <c r="O20" s="76"/>
    </row>
    <row r="21" spans="1:15" ht="30" customHeight="1" x14ac:dyDescent="0.2">
      <c r="A21" s="343" t="s">
        <v>28</v>
      </c>
      <c r="B21" s="343"/>
      <c r="C21" s="263" t="s">
        <v>484</v>
      </c>
      <c r="D21" s="71">
        <v>2458</v>
      </c>
      <c r="E21" s="72">
        <f t="shared" si="0"/>
        <v>1.4361167589801117E-2</v>
      </c>
      <c r="F21" s="73">
        <v>51083.32</v>
      </c>
      <c r="G21" s="74"/>
      <c r="H21" s="65">
        <v>0</v>
      </c>
      <c r="I21" s="71">
        <v>3335</v>
      </c>
      <c r="J21" s="73">
        <v>70832.62</v>
      </c>
      <c r="K21" s="74"/>
      <c r="L21" s="65">
        <v>0</v>
      </c>
      <c r="M21" s="75">
        <f t="shared" si="1"/>
        <v>0.73703148425787102</v>
      </c>
      <c r="N21" s="72">
        <f t="shared" si="2"/>
        <v>0.72118354509546589</v>
      </c>
      <c r="O21" s="76"/>
    </row>
    <row r="22" spans="1:15" ht="30" customHeight="1" x14ac:dyDescent="0.2">
      <c r="A22" s="340" t="s">
        <v>29</v>
      </c>
      <c r="B22" s="340"/>
      <c r="C22" s="262" t="s">
        <v>485</v>
      </c>
      <c r="D22" s="71">
        <v>5</v>
      </c>
      <c r="E22" s="72">
        <f t="shared" si="0"/>
        <v>2.9213115520344013E-5</v>
      </c>
      <c r="F22" s="73">
        <v>156.96</v>
      </c>
      <c r="G22" s="74"/>
      <c r="H22" s="65">
        <v>0</v>
      </c>
      <c r="I22" s="71">
        <v>10</v>
      </c>
      <c r="J22" s="73">
        <v>350.26</v>
      </c>
      <c r="K22" s="74"/>
      <c r="L22" s="65">
        <v>0</v>
      </c>
      <c r="M22" s="75">
        <f t="shared" si="1"/>
        <v>0.5</v>
      </c>
      <c r="N22" s="72">
        <f t="shared" si="2"/>
        <v>0.44812425055672933</v>
      </c>
      <c r="O22" s="76"/>
    </row>
    <row r="23" spans="1:15" ht="30" customHeight="1" x14ac:dyDescent="0.2">
      <c r="A23" s="340" t="s">
        <v>547</v>
      </c>
      <c r="B23" s="340"/>
      <c r="C23" s="262" t="s">
        <v>549</v>
      </c>
      <c r="D23" s="71">
        <v>10</v>
      </c>
      <c r="E23" s="72">
        <f t="shared" ref="E23:E24" si="4">+D23/$D$25</f>
        <v>5.8426231040688025E-5</v>
      </c>
      <c r="F23" s="73">
        <v>254.08</v>
      </c>
      <c r="G23" s="74"/>
      <c r="H23" s="65">
        <v>0</v>
      </c>
      <c r="I23" s="71"/>
      <c r="J23" s="73"/>
      <c r="K23" s="74"/>
      <c r="L23" s="65">
        <v>0</v>
      </c>
      <c r="M23" s="75"/>
      <c r="N23" s="72"/>
      <c r="O23" s="76"/>
    </row>
    <row r="24" spans="1:15" ht="30" customHeight="1" thickBot="1" x14ac:dyDescent="0.25">
      <c r="A24" s="340" t="s">
        <v>548</v>
      </c>
      <c r="B24" s="340"/>
      <c r="C24" s="262" t="s">
        <v>550</v>
      </c>
      <c r="D24" s="71">
        <v>0</v>
      </c>
      <c r="E24" s="72">
        <f t="shared" si="4"/>
        <v>0</v>
      </c>
      <c r="F24" s="73" t="s">
        <v>520</v>
      </c>
      <c r="G24" s="74"/>
      <c r="H24" s="65">
        <v>0</v>
      </c>
      <c r="I24" s="71"/>
      <c r="J24" s="73"/>
      <c r="K24" s="74"/>
      <c r="L24" s="65">
        <v>0</v>
      </c>
      <c r="M24" s="75"/>
      <c r="N24" s="72"/>
      <c r="O24" s="76"/>
    </row>
    <row r="25" spans="1:15" ht="30" customHeight="1" thickTop="1" x14ac:dyDescent="0.2">
      <c r="A25" s="341" t="s">
        <v>30</v>
      </c>
      <c r="B25" s="341"/>
      <c r="C25" s="262"/>
      <c r="D25" s="79">
        <v>171156</v>
      </c>
      <c r="E25" s="80" t="s">
        <v>356</v>
      </c>
      <c r="F25" s="81"/>
      <c r="G25" s="82"/>
      <c r="H25" s="36">
        <v>0</v>
      </c>
      <c r="I25" s="79">
        <v>169806</v>
      </c>
      <c r="J25" s="83"/>
      <c r="K25" s="84"/>
      <c r="L25" s="36">
        <v>0</v>
      </c>
      <c r="M25" s="85">
        <f t="shared" si="1"/>
        <v>1.0079502491078054</v>
      </c>
      <c r="N25" s="86"/>
      <c r="O25" s="87"/>
    </row>
    <row r="26" spans="1:15" ht="11.25" customHeight="1" x14ac:dyDescent="0.2">
      <c r="A26" s="45"/>
      <c r="B26" s="88"/>
      <c r="C26" s="264"/>
      <c r="D26" s="89">
        <v>2018</v>
      </c>
      <c r="G26" s="44"/>
      <c r="H26" s="90"/>
      <c r="I26" s="91">
        <v>2017</v>
      </c>
    </row>
    <row r="27" spans="1:15" ht="11.25" customHeight="1" x14ac:dyDescent="0.2">
      <c r="B27" s="1"/>
      <c r="C27" s="106"/>
      <c r="D27" s="1"/>
      <c r="E27" s="1"/>
      <c r="F27" s="1"/>
      <c r="G27" s="1"/>
      <c r="H27" s="1"/>
      <c r="I27" s="1"/>
    </row>
    <row r="28" spans="1:15" ht="11.25" customHeight="1" x14ac:dyDescent="0.2">
      <c r="A28" s="42" t="s">
        <v>31</v>
      </c>
      <c r="B28" s="1"/>
      <c r="C28" s="106"/>
      <c r="D28" s="1"/>
      <c r="E28" s="1"/>
      <c r="F28" s="1"/>
      <c r="G28" s="1"/>
      <c r="H28" s="1"/>
      <c r="I28" s="1"/>
    </row>
    <row r="29" spans="1:15" ht="11.25" customHeight="1" x14ac:dyDescent="0.2">
      <c r="A29" s="92" t="s">
        <v>32</v>
      </c>
      <c r="B29" s="1"/>
      <c r="C29" s="106"/>
      <c r="D29" s="1"/>
      <c r="E29" s="1"/>
      <c r="F29" s="1"/>
      <c r="G29" s="1"/>
      <c r="H29" s="1"/>
      <c r="I29" s="1"/>
    </row>
    <row r="30" spans="1:15" ht="11.25" customHeight="1" x14ac:dyDescent="0.2">
      <c r="A30" s="92" t="s">
        <v>538</v>
      </c>
      <c r="B30" s="1"/>
      <c r="C30" s="106"/>
      <c r="D30" s="1"/>
      <c r="E30" s="1"/>
      <c r="F30" s="1"/>
      <c r="G30" s="1"/>
      <c r="H30" s="1"/>
      <c r="I30" s="1"/>
    </row>
    <row r="31" spans="1:15" ht="11.25" customHeight="1" x14ac:dyDescent="0.2">
      <c r="B31" s="1"/>
      <c r="C31" s="106"/>
      <c r="D31" s="1"/>
      <c r="E31" s="1"/>
      <c r="F31" s="1"/>
      <c r="G31" s="1"/>
      <c r="H31" s="1"/>
      <c r="I31" s="1"/>
    </row>
    <row r="32" spans="1:15" ht="11.25" customHeight="1" x14ac:dyDescent="0.2">
      <c r="B32" s="93"/>
      <c r="C32" s="264"/>
      <c r="G32" s="94"/>
      <c r="H32" s="90"/>
      <c r="I32" s="95"/>
    </row>
    <row r="33" spans="2:9" ht="11.25" customHeight="1" x14ac:dyDescent="0.2">
      <c r="B33" s="93"/>
      <c r="C33" s="264"/>
      <c r="G33" s="94"/>
      <c r="H33" s="90"/>
      <c r="I33" s="95"/>
    </row>
  </sheetData>
  <sheetProtection password="C43B" sheet="1" objects="1" scenarios="1"/>
  <mergeCells count="32">
    <mergeCell ref="N5:N6"/>
    <mergeCell ref="O5:O6"/>
    <mergeCell ref="A1:O1"/>
    <mergeCell ref="A3:B7"/>
    <mergeCell ref="D3:G3"/>
    <mergeCell ref="I3:K3"/>
    <mergeCell ref="M3:O3"/>
    <mergeCell ref="D4:E4"/>
    <mergeCell ref="D5:D6"/>
    <mergeCell ref="E5:E6"/>
    <mergeCell ref="F5:F6"/>
    <mergeCell ref="G5:G6"/>
    <mergeCell ref="A13:B13"/>
    <mergeCell ref="I5:I6"/>
    <mergeCell ref="J5:J6"/>
    <mergeCell ref="K5:K6"/>
    <mergeCell ref="M5:M6"/>
    <mergeCell ref="A8:B8"/>
    <mergeCell ref="A9:B9"/>
    <mergeCell ref="A10:B10"/>
    <mergeCell ref="A11:B11"/>
    <mergeCell ref="A12:B12"/>
    <mergeCell ref="A22:B22"/>
    <mergeCell ref="A25:B25"/>
    <mergeCell ref="A14:B14"/>
    <mergeCell ref="A15:B15"/>
    <mergeCell ref="A16:B16"/>
    <mergeCell ref="A19:B19"/>
    <mergeCell ref="A20:B20"/>
    <mergeCell ref="A21:B21"/>
    <mergeCell ref="A23:B23"/>
    <mergeCell ref="A24:B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&amp;R&amp;8Pág. &amp;P / &amp;N</oddFooter>
  </headerFooter>
  <ignoredErrors>
    <ignoredError sqref="M11:N1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:P20"/>
  <sheetViews>
    <sheetView showGridLines="0" zoomScale="80" zoomScaleNormal="80" workbookViewId="0">
      <pane xSplit="2" ySplit="1" topLeftCell="C2" activePane="bottomRight" state="frozen"/>
      <selection pane="topRight" activeCell="C1" sqref="C1"/>
      <selection pane="bottomLeft" activeCell="A8" sqref="A8"/>
      <selection pane="bottomRight" sqref="A1:N1"/>
    </sheetView>
  </sheetViews>
  <sheetFormatPr defaultColWidth="8" defaultRowHeight="17.100000000000001" customHeight="1" x14ac:dyDescent="0.2"/>
  <cols>
    <col min="1" max="1" width="23.75" style="42" customWidth="1"/>
    <col min="2" max="2" width="19.625" style="42" customWidth="1"/>
    <col min="3" max="3" width="0.875" style="265" customWidth="1"/>
    <col min="4" max="4" width="13.625" style="42" customWidth="1"/>
    <col min="5" max="5" width="13.25" style="42" customWidth="1"/>
    <col min="6" max="7" width="13.625" style="46" customWidth="1"/>
    <col min="8" max="8" width="0.875" style="45" customWidth="1"/>
    <col min="9" max="9" width="12.625" style="42" customWidth="1"/>
    <col min="10" max="10" width="13.625" style="46" customWidth="1"/>
    <col min="11" max="11" width="8.875" style="47" bestFit="1" customWidth="1"/>
    <col min="12" max="12" width="0.875" style="48" customWidth="1"/>
    <col min="13" max="13" width="13.375" style="48" bestFit="1" customWidth="1"/>
    <col min="14" max="14" width="11.625" style="42" customWidth="1"/>
    <col min="15" max="15" width="8.875" style="42" bestFit="1" customWidth="1"/>
    <col min="16" max="16384" width="8" style="42"/>
  </cols>
  <sheetData>
    <row r="1" spans="1:16" ht="24.75" customHeight="1" x14ac:dyDescent="0.2">
      <c r="A1" s="351" t="s">
        <v>545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6" ht="17.100000000000001" customHeight="1" x14ac:dyDescent="0.2">
      <c r="A2" s="43" t="s">
        <v>295</v>
      </c>
    </row>
    <row r="3" spans="1:16" s="45" customFormat="1" ht="17.100000000000001" customHeight="1" x14ac:dyDescent="0.2">
      <c r="A3" s="352" t="s">
        <v>0</v>
      </c>
      <c r="B3" s="352"/>
      <c r="C3" s="262"/>
      <c r="D3" s="353" t="s">
        <v>537</v>
      </c>
      <c r="E3" s="353"/>
      <c r="F3" s="353"/>
      <c r="G3" s="353"/>
      <c r="I3" s="353" t="s">
        <v>518</v>
      </c>
      <c r="J3" s="353"/>
      <c r="K3" s="353"/>
      <c r="L3" s="48"/>
      <c r="M3" s="353" t="s">
        <v>519</v>
      </c>
      <c r="N3" s="353"/>
      <c r="O3" s="353"/>
      <c r="P3" s="42"/>
    </row>
    <row r="4" spans="1:16" s="45" customFormat="1" ht="17.100000000000001" customHeight="1" x14ac:dyDescent="0.2">
      <c r="A4" s="352"/>
      <c r="B4" s="352"/>
      <c r="C4" s="262"/>
      <c r="D4" s="365" t="s">
        <v>1</v>
      </c>
      <c r="E4" s="354"/>
      <c r="F4" s="49" t="s">
        <v>2</v>
      </c>
      <c r="G4" s="50" t="s">
        <v>3</v>
      </c>
      <c r="I4" s="308" t="s">
        <v>1</v>
      </c>
      <c r="J4" s="49" t="s">
        <v>2</v>
      </c>
      <c r="K4" s="50" t="s">
        <v>3</v>
      </c>
      <c r="L4" s="48"/>
      <c r="M4" s="305" t="s">
        <v>1</v>
      </c>
      <c r="N4" s="306" t="s">
        <v>2</v>
      </c>
      <c r="O4" s="51" t="s">
        <v>4</v>
      </c>
      <c r="P4" s="42"/>
    </row>
    <row r="5" spans="1:16" s="45" customFormat="1" ht="17.100000000000001" customHeight="1" x14ac:dyDescent="0.2">
      <c r="A5" s="352"/>
      <c r="B5" s="352"/>
      <c r="C5" s="262"/>
      <c r="D5" s="356" t="s">
        <v>5</v>
      </c>
      <c r="E5" s="366" t="s">
        <v>6</v>
      </c>
      <c r="F5" s="359" t="s">
        <v>7</v>
      </c>
      <c r="G5" s="363" t="s">
        <v>423</v>
      </c>
      <c r="I5" s="356" t="s">
        <v>5</v>
      </c>
      <c r="J5" s="359" t="s">
        <v>7</v>
      </c>
      <c r="K5" s="363" t="s">
        <v>423</v>
      </c>
      <c r="L5" s="48"/>
      <c r="M5" s="344" t="s">
        <v>5</v>
      </c>
      <c r="N5" s="349" t="s">
        <v>7</v>
      </c>
      <c r="O5" s="350" t="s">
        <v>8</v>
      </c>
      <c r="P5" s="42"/>
    </row>
    <row r="6" spans="1:16" s="45" customFormat="1" ht="17.100000000000001" customHeight="1" x14ac:dyDescent="0.2">
      <c r="A6" s="352"/>
      <c r="B6" s="352"/>
      <c r="C6" s="262"/>
      <c r="D6" s="357"/>
      <c r="E6" s="367"/>
      <c r="F6" s="360"/>
      <c r="G6" s="364"/>
      <c r="I6" s="357"/>
      <c r="J6" s="360"/>
      <c r="K6" s="364"/>
      <c r="L6" s="48"/>
      <c r="M6" s="344"/>
      <c r="N6" s="349"/>
      <c r="O6" s="350"/>
      <c r="P6" s="42"/>
    </row>
    <row r="7" spans="1:16" s="45" customFormat="1" ht="17.100000000000001" customHeight="1" x14ac:dyDescent="0.2">
      <c r="A7" s="353"/>
      <c r="B7" s="353"/>
      <c r="C7" s="262"/>
      <c r="D7" s="96" t="s">
        <v>9</v>
      </c>
      <c r="E7" s="53" t="s">
        <v>10</v>
      </c>
      <c r="F7" s="54" t="s">
        <v>11</v>
      </c>
      <c r="G7" s="97" t="s">
        <v>12</v>
      </c>
      <c r="I7" s="96" t="s">
        <v>9</v>
      </c>
      <c r="J7" s="54" t="s">
        <v>11</v>
      </c>
      <c r="K7" s="97" t="s">
        <v>12</v>
      </c>
      <c r="L7" s="48"/>
      <c r="M7" s="52" t="s">
        <v>16</v>
      </c>
      <c r="N7" s="58" t="s">
        <v>17</v>
      </c>
      <c r="O7" s="59" t="s">
        <v>18</v>
      </c>
      <c r="P7" s="42"/>
    </row>
    <row r="8" spans="1:16" s="45" customFormat="1" ht="17.100000000000001" customHeight="1" x14ac:dyDescent="0.2">
      <c r="A8" s="369" t="s">
        <v>21</v>
      </c>
      <c r="B8" s="369"/>
      <c r="C8" s="262" t="s">
        <v>452</v>
      </c>
      <c r="D8" s="66">
        <v>11756</v>
      </c>
      <c r="E8" s="69">
        <f>+D8/$D$16</f>
        <v>0.98434229255630912</v>
      </c>
      <c r="F8" s="63">
        <v>3379.47</v>
      </c>
      <c r="G8" s="98"/>
      <c r="I8" s="66">
        <v>11166</v>
      </c>
      <c r="J8" s="63">
        <v>3288.34</v>
      </c>
      <c r="K8" s="98" t="s">
        <v>356</v>
      </c>
      <c r="L8" s="48"/>
      <c r="M8" s="68">
        <f>+D8/I8</f>
        <v>1.0528389754612215</v>
      </c>
      <c r="N8" s="69">
        <f>+F8/J8</f>
        <v>1.0277130710328006</v>
      </c>
      <c r="O8" s="70"/>
      <c r="P8" s="42"/>
    </row>
    <row r="9" spans="1:16" s="45" customFormat="1" ht="17.100000000000001" customHeight="1" x14ac:dyDescent="0.2">
      <c r="A9" s="343" t="s">
        <v>528</v>
      </c>
      <c r="B9" s="343"/>
      <c r="C9" s="262" t="s">
        <v>478</v>
      </c>
      <c r="D9" s="71">
        <v>1813</v>
      </c>
      <c r="E9" s="72">
        <f t="shared" ref="E9:E15" si="0">+D9/$D$16</f>
        <v>0.15180440425353764</v>
      </c>
      <c r="F9" s="73"/>
      <c r="G9" s="99"/>
      <c r="I9" s="71">
        <v>1761</v>
      </c>
      <c r="J9" s="73"/>
      <c r="K9" s="99" t="s">
        <v>520</v>
      </c>
      <c r="L9" s="48"/>
      <c r="M9" s="75">
        <f t="shared" ref="M9:M16" si="1">+D9/I9</f>
        <v>1.0295286768881318</v>
      </c>
      <c r="N9" s="75"/>
      <c r="O9" s="76"/>
      <c r="P9" s="42"/>
    </row>
    <row r="10" spans="1:16" s="45" customFormat="1" ht="17.100000000000001" customHeight="1" x14ac:dyDescent="0.2">
      <c r="A10" s="343" t="s">
        <v>424</v>
      </c>
      <c r="B10" s="343"/>
      <c r="C10" s="262" t="s">
        <v>486</v>
      </c>
      <c r="D10" s="71">
        <v>31</v>
      </c>
      <c r="E10" s="72">
        <f t="shared" si="0"/>
        <v>2.5956627313070417E-3</v>
      </c>
      <c r="F10" s="73"/>
      <c r="G10" s="99"/>
      <c r="I10" s="71">
        <v>18</v>
      </c>
      <c r="J10" s="73"/>
      <c r="K10" s="99" t="s">
        <v>356</v>
      </c>
      <c r="L10" s="48"/>
      <c r="M10" s="75">
        <f t="shared" si="1"/>
        <v>1.7222222222222223</v>
      </c>
      <c r="N10" s="75"/>
      <c r="O10" s="76"/>
      <c r="P10" s="42"/>
    </row>
    <row r="11" spans="1:16" s="45" customFormat="1" ht="17.100000000000001" customHeight="1" x14ac:dyDescent="0.2">
      <c r="A11" s="343" t="s">
        <v>425</v>
      </c>
      <c r="B11" s="343"/>
      <c r="C11" s="263" t="s">
        <v>487</v>
      </c>
      <c r="D11" s="71">
        <v>531</v>
      </c>
      <c r="E11" s="72">
        <f t="shared" si="0"/>
        <v>4.4461190655614165E-2</v>
      </c>
      <c r="F11" s="73"/>
      <c r="G11" s="99"/>
      <c r="I11" s="71">
        <v>449</v>
      </c>
      <c r="J11" s="73"/>
      <c r="K11" s="99" t="s">
        <v>356</v>
      </c>
      <c r="L11" s="48"/>
      <c r="M11" s="75">
        <f t="shared" si="1"/>
        <v>1.1826280623608019</v>
      </c>
      <c r="N11" s="72"/>
      <c r="O11" s="76"/>
      <c r="P11" s="42"/>
    </row>
    <row r="12" spans="1:16" s="45" customFormat="1" ht="17.100000000000001" customHeight="1" x14ac:dyDescent="0.2">
      <c r="A12" s="343" t="s">
        <v>426</v>
      </c>
      <c r="B12" s="343"/>
      <c r="C12" s="263" t="s">
        <v>488</v>
      </c>
      <c r="D12" s="71">
        <v>48</v>
      </c>
      <c r="E12" s="72">
        <f t="shared" si="0"/>
        <v>4.0190906807334838E-3</v>
      </c>
      <c r="F12" s="73"/>
      <c r="G12" s="99"/>
      <c r="I12" s="71">
        <v>26</v>
      </c>
      <c r="J12" s="73"/>
      <c r="K12" s="99" t="s">
        <v>356</v>
      </c>
      <c r="L12" s="48"/>
      <c r="M12" s="75">
        <f t="shared" si="1"/>
        <v>1.8461538461538463</v>
      </c>
      <c r="N12" s="72"/>
      <c r="O12" s="76"/>
      <c r="P12" s="42"/>
    </row>
    <row r="13" spans="1:16" s="45" customFormat="1" ht="17.100000000000001" customHeight="1" x14ac:dyDescent="0.2">
      <c r="A13" s="343" t="s">
        <v>427</v>
      </c>
      <c r="B13" s="343"/>
      <c r="C13" s="263" t="s">
        <v>489</v>
      </c>
      <c r="D13" s="71">
        <v>11777</v>
      </c>
      <c r="E13" s="72">
        <f t="shared" si="0"/>
        <v>0.98610064472913006</v>
      </c>
      <c r="F13" s="73">
        <v>3418.14</v>
      </c>
      <c r="G13" s="99"/>
      <c r="I13" s="71">
        <v>11184</v>
      </c>
      <c r="J13" s="73">
        <v>3329.07</v>
      </c>
      <c r="K13" s="99" t="s">
        <v>356</v>
      </c>
      <c r="L13" s="48"/>
      <c r="M13" s="75">
        <f t="shared" si="1"/>
        <v>1.0530221745350501</v>
      </c>
      <c r="N13" s="72">
        <f t="shared" ref="N13:N15" si="2">+F13/J13</f>
        <v>1.0267552199262857</v>
      </c>
      <c r="O13" s="77"/>
      <c r="P13" s="42"/>
    </row>
    <row r="14" spans="1:16" s="45" customFormat="1" ht="17.100000000000001" customHeight="1" x14ac:dyDescent="0.2">
      <c r="A14" s="343" t="s">
        <v>428</v>
      </c>
      <c r="B14" s="343"/>
      <c r="C14" s="263" t="s">
        <v>490</v>
      </c>
      <c r="D14" s="71">
        <v>1236</v>
      </c>
      <c r="E14" s="72">
        <f t="shared" si="0"/>
        <v>0.10349158502888721</v>
      </c>
      <c r="F14" s="73">
        <v>349.42</v>
      </c>
      <c r="G14" s="99"/>
      <c r="I14" s="71">
        <v>1202</v>
      </c>
      <c r="J14" s="73">
        <v>337.22</v>
      </c>
      <c r="K14" s="99" t="s">
        <v>356</v>
      </c>
      <c r="L14" s="48"/>
      <c r="M14" s="75">
        <f t="shared" si="1"/>
        <v>1.0282861896838602</v>
      </c>
      <c r="N14" s="72">
        <f t="shared" si="2"/>
        <v>1.0361781626238065</v>
      </c>
      <c r="O14" s="76"/>
      <c r="P14" s="42"/>
    </row>
    <row r="15" spans="1:16" s="45" customFormat="1" ht="17.100000000000001" customHeight="1" x14ac:dyDescent="0.2">
      <c r="A15" s="343" t="s">
        <v>429</v>
      </c>
      <c r="B15" s="343"/>
      <c r="C15" s="263" t="s">
        <v>491</v>
      </c>
      <c r="D15" s="71">
        <v>3073</v>
      </c>
      <c r="E15" s="72">
        <f t="shared" si="0"/>
        <v>0.2573055346227916</v>
      </c>
      <c r="F15" s="73">
        <v>656.45</v>
      </c>
      <c r="G15" s="99"/>
      <c r="I15" s="71">
        <v>3015</v>
      </c>
      <c r="J15" s="73">
        <v>636.36</v>
      </c>
      <c r="K15" s="99" t="s">
        <v>356</v>
      </c>
      <c r="L15" s="48"/>
      <c r="M15" s="75">
        <f t="shared" si="1"/>
        <v>1.0192371475953566</v>
      </c>
      <c r="N15" s="72">
        <f t="shared" si="2"/>
        <v>1.0315701804010309</v>
      </c>
      <c r="O15" s="76"/>
      <c r="P15" s="42"/>
    </row>
    <row r="16" spans="1:16" s="45" customFormat="1" ht="17.100000000000001" customHeight="1" x14ac:dyDescent="0.2">
      <c r="A16" s="368" t="s">
        <v>430</v>
      </c>
      <c r="B16" s="368"/>
      <c r="C16" s="262"/>
      <c r="D16" s="100">
        <v>11943</v>
      </c>
      <c r="E16" s="101" t="s">
        <v>356</v>
      </c>
      <c r="F16" s="102"/>
      <c r="G16" s="103"/>
      <c r="I16" s="100">
        <v>11351</v>
      </c>
      <c r="J16" s="102"/>
      <c r="K16" s="103"/>
      <c r="L16" s="48"/>
      <c r="M16" s="260">
        <f t="shared" si="1"/>
        <v>1.0521539952427099</v>
      </c>
      <c r="N16" s="102"/>
      <c r="O16" s="103"/>
      <c r="P16" s="42"/>
    </row>
    <row r="17" spans="1:16" s="45" customFormat="1" ht="17.100000000000001" customHeight="1" x14ac:dyDescent="0.2">
      <c r="A17" s="104"/>
      <c r="B17" s="104"/>
      <c r="C17" s="266"/>
      <c r="D17" s="89">
        <v>2018</v>
      </c>
      <c r="E17" s="1"/>
      <c r="F17" s="1"/>
      <c r="G17" s="46"/>
      <c r="I17" s="89">
        <v>2017</v>
      </c>
      <c r="J17" s="46"/>
      <c r="K17" s="47"/>
      <c r="L17" s="48"/>
      <c r="M17" s="48"/>
      <c r="N17" s="42"/>
      <c r="O17" s="42"/>
      <c r="P17" s="42"/>
    </row>
    <row r="18" spans="1:16" s="45" customFormat="1" ht="17.100000000000001" customHeight="1" x14ac:dyDescent="0.2">
      <c r="B18" s="1"/>
      <c r="C18" s="106"/>
      <c r="D18" s="1"/>
      <c r="E18" s="1"/>
      <c r="F18" s="1"/>
      <c r="G18" s="1"/>
      <c r="I18" s="42"/>
      <c r="J18" s="46"/>
      <c r="K18" s="47"/>
      <c r="L18" s="48"/>
      <c r="M18" s="48"/>
      <c r="N18" s="42"/>
      <c r="O18" s="42"/>
      <c r="P18" s="42"/>
    </row>
    <row r="19" spans="1:16" s="45" customFormat="1" ht="17.100000000000001" customHeight="1" x14ac:dyDescent="0.2">
      <c r="A19" s="42" t="s">
        <v>31</v>
      </c>
      <c r="B19" s="1"/>
      <c r="C19" s="106"/>
      <c r="D19" s="1"/>
      <c r="E19" s="1"/>
      <c r="F19" s="1"/>
      <c r="G19" s="1"/>
      <c r="I19" s="42"/>
      <c r="J19" s="46"/>
      <c r="K19" s="47"/>
      <c r="L19" s="48"/>
      <c r="M19" s="48"/>
      <c r="N19" s="42"/>
      <c r="O19" s="42"/>
      <c r="P19" s="42"/>
    </row>
    <row r="20" spans="1:16" s="45" customFormat="1" ht="17.100000000000001" customHeight="1" x14ac:dyDescent="0.2">
      <c r="A20" s="92" t="s">
        <v>32</v>
      </c>
      <c r="B20" s="93"/>
      <c r="C20" s="264"/>
      <c r="D20" s="42"/>
      <c r="E20" s="42"/>
      <c r="F20" s="46"/>
      <c r="G20" s="94"/>
      <c r="I20" s="42"/>
      <c r="J20" s="46"/>
      <c r="K20" s="47"/>
      <c r="L20" s="48"/>
      <c r="M20" s="48"/>
      <c r="N20" s="42"/>
      <c r="O20" s="42"/>
      <c r="P20" s="42"/>
    </row>
  </sheetData>
  <sheetProtection password="C43B" sheet="1" objects="1" scenarios="1"/>
  <mergeCells count="25">
    <mergeCell ref="A14:B14"/>
    <mergeCell ref="A15:B15"/>
    <mergeCell ref="A16:B16"/>
    <mergeCell ref="A13:B13"/>
    <mergeCell ref="A3:B7"/>
    <mergeCell ref="A8:B8"/>
    <mergeCell ref="A9:B9"/>
    <mergeCell ref="A10:B10"/>
    <mergeCell ref="A11:B11"/>
    <mergeCell ref="A12:B12"/>
    <mergeCell ref="M3:O3"/>
    <mergeCell ref="M5:M6"/>
    <mergeCell ref="N5:N6"/>
    <mergeCell ref="O5:O6"/>
    <mergeCell ref="A1:N1"/>
    <mergeCell ref="I5:I6"/>
    <mergeCell ref="J5:J6"/>
    <mergeCell ref="K5:K6"/>
    <mergeCell ref="I3:K3"/>
    <mergeCell ref="D3:G3"/>
    <mergeCell ref="D4:E4"/>
    <mergeCell ref="D5:D6"/>
    <mergeCell ref="E5:E6"/>
    <mergeCell ref="F5:F6"/>
    <mergeCell ref="G5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&amp;R&amp;8Pág.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AA1:AD4"/>
  <sheetViews>
    <sheetView showGridLines="0" workbookViewId="0"/>
  </sheetViews>
  <sheetFormatPr defaultRowHeight="12.75" x14ac:dyDescent="0.2"/>
  <cols>
    <col min="1" max="26" width="9" style="1"/>
    <col min="27" max="27" width="13.875" style="1" customWidth="1"/>
    <col min="28" max="28" width="9" style="1"/>
    <col min="29" max="29" width="9.125" style="1" customWidth="1"/>
    <col min="30" max="16384" width="9" style="1"/>
  </cols>
  <sheetData>
    <row r="1" spans="27:30" x14ac:dyDescent="0.2">
      <c r="AA1" s="37" t="str">
        <f>CONCATENATE(AB1,AC1,AD1)</f>
        <v>GRÁFICO 2 - N.º DE CANDIDATURAS, POR AJUDA / APOIO - PU2018/PU2017 - CONTINENTE</v>
      </c>
      <c r="AB1" s="106" t="s">
        <v>551</v>
      </c>
      <c r="AC1" s="106" t="s">
        <v>472</v>
      </c>
      <c r="AD1" s="37" t="s">
        <v>294</v>
      </c>
    </row>
    <row r="2" spans="27:30" x14ac:dyDescent="0.2">
      <c r="AA2" s="37" t="str">
        <f>CONCATENATE(AB2,AC2,AD2)</f>
        <v>GRÁFICO 2 - N.º DE CANDIDATURAS, POR AJUDA / APOIO, PU2018/PU2017 - MADEIRA</v>
      </c>
      <c r="AB2" s="106" t="s">
        <v>552</v>
      </c>
      <c r="AC2" s="106" t="s">
        <v>472</v>
      </c>
      <c r="AD2" s="37" t="s">
        <v>295</v>
      </c>
    </row>
    <row r="3" spans="27:30" x14ac:dyDescent="0.2">
      <c r="AA3" s="106"/>
      <c r="AB3" s="106"/>
      <c r="AC3" s="106"/>
      <c r="AD3" s="106"/>
    </row>
    <row r="4" spans="27:30" x14ac:dyDescent="0.2">
      <c r="AA4" s="2"/>
      <c r="AB4" s="2"/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AA1:AD2"/>
  <sheetViews>
    <sheetView showGridLines="0" workbookViewId="0"/>
  </sheetViews>
  <sheetFormatPr defaultRowHeight="12.75" x14ac:dyDescent="0.2"/>
  <cols>
    <col min="1" max="16384" width="9" style="1"/>
  </cols>
  <sheetData>
    <row r="1" spans="27:30" x14ac:dyDescent="0.2">
      <c r="AA1" s="37" t="str">
        <f>CONCATENATE(AB1,AC1,AD1)</f>
        <v>GRÁFICO 3 - ÁREAS (HA), POR AJUDA / APOIO - PU2018/PU2017 - CONTINENTE</v>
      </c>
      <c r="AB1" s="37" t="s">
        <v>553</v>
      </c>
      <c r="AC1" s="37" t="s">
        <v>472</v>
      </c>
      <c r="AD1" s="37" t="s">
        <v>294</v>
      </c>
    </row>
    <row r="2" spans="27:30" x14ac:dyDescent="0.2">
      <c r="AA2" s="37" t="str">
        <f>CONCATENATE(AB2,AC2,AD2)</f>
        <v>GRÁFICO 3 - ÁREAS (HA), POR AJUDA / APOIO, PU2018/PU2017 - MADEIRA</v>
      </c>
      <c r="AB2" s="37" t="s">
        <v>554</v>
      </c>
      <c r="AC2" s="37" t="s">
        <v>472</v>
      </c>
      <c r="AD2" s="37" t="s">
        <v>295</v>
      </c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06" t="s">
        <v>555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46</vt:i4>
      </vt:variant>
      <vt:variant>
        <vt:lpstr>Intervalos com nome</vt:lpstr>
      </vt:variant>
      <vt:variant>
        <vt:i4>43</vt:i4>
      </vt:variant>
    </vt:vector>
  </HeadingPairs>
  <TitlesOfParts>
    <vt:vector size="89" baseType="lpstr">
      <vt:lpstr>Indice</vt:lpstr>
      <vt:lpstr>Glossário</vt:lpstr>
      <vt:lpstr>Nota Introdutória</vt:lpstr>
      <vt:lpstr>GRÁFICO01</vt:lpstr>
      <vt:lpstr>QUADRO01 - CONTINENTE</vt:lpstr>
      <vt:lpstr>QUADRO01 - MADEIRA</vt:lpstr>
      <vt:lpstr>GRÁFICO02</vt:lpstr>
      <vt:lpstr>GRÁFICO03</vt:lpstr>
      <vt:lpstr>GRÁFICO04</vt:lpstr>
      <vt:lpstr>QUADRO02 - CONTINENTE</vt:lpstr>
      <vt:lpstr>QUADRO02 - MADEIRA</vt:lpstr>
      <vt:lpstr>QUADRO02 - DRAP</vt:lpstr>
      <vt:lpstr>QUADRO02 - DRAP RPB</vt:lpstr>
      <vt:lpstr>QUADRO02 - DRAP RPA</vt:lpstr>
      <vt:lpstr>QUADRO02 - DRAP AZD</vt:lpstr>
      <vt:lpstr>QUADRO02 - DRAP MAA</vt:lpstr>
      <vt:lpstr>QUADRO02 - DRAP MAA MPB </vt:lpstr>
      <vt:lpstr>QUADRO02- DRAP MAA MPRODI</vt:lpstr>
      <vt:lpstr>QUADRO03 - CONTINENTE</vt:lpstr>
      <vt:lpstr>QUADRO03 - MADEIRA</vt:lpstr>
      <vt:lpstr>QUADRO04 - CONTINENTE</vt:lpstr>
      <vt:lpstr>QUADRO04 - MADEIRA</vt:lpstr>
      <vt:lpstr>QUADRO05 - CONTINENTE</vt:lpstr>
      <vt:lpstr>QUADRO05 - MADEIRA</vt:lpstr>
      <vt:lpstr>QUADRO06</vt:lpstr>
      <vt:lpstr>QUADRO07</vt:lpstr>
      <vt:lpstr>GRÁFICO05</vt:lpstr>
      <vt:lpstr>GRÁFICO06</vt:lpstr>
      <vt:lpstr>GRÁFICO07</vt:lpstr>
      <vt:lpstr>GRÁFICO08</vt:lpstr>
      <vt:lpstr>QUADRO08 - CONTINENTE</vt:lpstr>
      <vt:lpstr>QUADRO08 - MADEIRA</vt:lpstr>
      <vt:lpstr>QUADRO09</vt:lpstr>
      <vt:lpstr>QUADRO10</vt:lpstr>
      <vt:lpstr>QUADRO11</vt:lpstr>
      <vt:lpstr>QUADRO12</vt:lpstr>
      <vt:lpstr>QUADRO13</vt:lpstr>
      <vt:lpstr>QUADRO14</vt:lpstr>
      <vt:lpstr>QUADRO15</vt:lpstr>
      <vt:lpstr>GRÁFICO25</vt:lpstr>
      <vt:lpstr>QUADRO16</vt:lpstr>
      <vt:lpstr>QUADRO17</vt:lpstr>
      <vt:lpstr>QUADRO18</vt:lpstr>
      <vt:lpstr>QUADRO19</vt:lpstr>
      <vt:lpstr>QUADRO20E21</vt:lpstr>
      <vt:lpstr>QUADRO22</vt:lpstr>
      <vt:lpstr>Glossário!Área_de_Impressão</vt:lpstr>
      <vt:lpstr>GRÁFICO01!Área_de_Impressão</vt:lpstr>
      <vt:lpstr>GRÁFICO02!Área_de_Impressão</vt:lpstr>
      <vt:lpstr>GRÁFICO03!Área_de_Impressão</vt:lpstr>
      <vt:lpstr>GRÁFICO04!Área_de_Impressão</vt:lpstr>
      <vt:lpstr>GRÁFICO05!Área_de_Impressão</vt:lpstr>
      <vt:lpstr>GRÁFICO06!Área_de_Impressão</vt:lpstr>
      <vt:lpstr>GRÁFICO07!Área_de_Impressão</vt:lpstr>
      <vt:lpstr>GRÁFICO08!Área_de_Impressão</vt:lpstr>
      <vt:lpstr>GRÁFICO25!Área_de_Impressão</vt:lpstr>
      <vt:lpstr>Indice!Área_de_Impressão</vt:lpstr>
      <vt:lpstr>'Nota Introdutória'!Área_de_Impressão</vt:lpstr>
      <vt:lpstr>'QUADRO01 - CONTINENTE'!Área_de_Impressão</vt:lpstr>
      <vt:lpstr>'QUADRO01 - MADEIRA'!Área_de_Impressão</vt:lpstr>
      <vt:lpstr>'QUADRO02 - MADEIRA'!Área_de_Impressão</vt:lpstr>
      <vt:lpstr>'QUADRO03 - CONTINENTE'!Área_de_Impressão</vt:lpstr>
      <vt:lpstr>'QUADRO03 - MADEIRA'!Área_de_Impressão</vt:lpstr>
      <vt:lpstr>'QUADRO05 - CONTINENTE'!Área_de_Impressão</vt:lpstr>
      <vt:lpstr>'QUADRO05 - MADEIRA'!Área_de_Impressão</vt:lpstr>
      <vt:lpstr>QUADRO09!Área_de_Impressão</vt:lpstr>
      <vt:lpstr>QUADRO10!Área_de_Impressão</vt:lpstr>
      <vt:lpstr>QUADRO11!Área_de_Impressão</vt:lpstr>
      <vt:lpstr>QUADRO12!Área_de_Impressão</vt:lpstr>
      <vt:lpstr>QUADRO13!Área_de_Impressão</vt:lpstr>
      <vt:lpstr>QUADRO14!Área_de_Impressão</vt:lpstr>
      <vt:lpstr>QUADRO17!Área_de_Impressão</vt:lpstr>
      <vt:lpstr>QUADRO18!Área_de_Impressão</vt:lpstr>
      <vt:lpstr>QUADRO20E21!Área_de_Impressão</vt:lpstr>
      <vt:lpstr>QUADRO22!Área_de_Impressão</vt:lpstr>
      <vt:lpstr>Indice!Títulos_de_Impressão</vt:lpstr>
      <vt:lpstr>'QUADRO02 - CONTINENTE'!Títulos_de_Impressão</vt:lpstr>
      <vt:lpstr>'QUADRO02 - DRAP'!Títulos_de_Impressão</vt:lpstr>
      <vt:lpstr>'QUADRO02 - DRAP AZD'!Títulos_de_Impressão</vt:lpstr>
      <vt:lpstr>'QUADRO02 - DRAP MAA'!Títulos_de_Impressão</vt:lpstr>
      <vt:lpstr>'QUADRO02 - DRAP MAA MPB '!Títulos_de_Impressão</vt:lpstr>
      <vt:lpstr>'QUADRO02 - DRAP RPA'!Títulos_de_Impressão</vt:lpstr>
      <vt:lpstr>'QUADRO02 - DRAP RPB'!Títulos_de_Impressão</vt:lpstr>
      <vt:lpstr>'QUADRO02 - MADEIRA'!Títulos_de_Impressão</vt:lpstr>
      <vt:lpstr>'QUADRO02- DRAP MAA MPRODI'!Títulos_de_Impressão</vt:lpstr>
      <vt:lpstr>QUADRO06!Títulos_de_Impressão</vt:lpstr>
      <vt:lpstr>QUADRO07!Títulos_de_Impressão</vt:lpstr>
      <vt:lpstr>'QUADRO08 - CONTINENTE'!Títulos_de_Impressão</vt:lpstr>
      <vt:lpstr>'QUADRO08 - MADEIRA'!Títulos_de_Impressão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2015-08-04T18:01:19Z</cp:lastPrinted>
  <dcterms:created xsi:type="dcterms:W3CDTF">2015-07-16T14:05:30Z</dcterms:created>
  <dcterms:modified xsi:type="dcterms:W3CDTF">2018-08-20T11:38:16Z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604af3f7-38eb-4971-82f2-757453cbd42e</vt:lpwstr>
  </property>
</Properties>
</file>