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7.xml" ContentType="application/vnd.openxmlformats-officedocument.drawingml.chart+xml"/>
  <Override PartName="/xl/drawings/drawing20.xml" ContentType="application/vnd.openxmlformats-officedocument.drawing+xml"/>
  <Override PartName="/xl/charts/chart8.xml" ContentType="application/vnd.openxmlformats-officedocument.drawingml.chart+xml"/>
  <Override PartName="/xl/drawings/drawing21.xml" ContentType="application/vnd.openxmlformats-officedocument.drawing+xml"/>
  <Override PartName="/xl/charts/chart9.xml" ContentType="application/vnd.openxmlformats-officedocument.drawingml.chart+xml"/>
  <Override PartName="/xl/drawings/drawing22.xml" ContentType="application/vnd.openxmlformats-officedocument.drawing+xml"/>
  <Override PartName="/xl/charts/chart10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2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27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harts/chart28.xml" ContentType="application/vnd.openxmlformats-officedocument.drawingml.chart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eLivro" defaultThemeVersion="124226"/>
  <bookViews>
    <workbookView xWindow="480" yWindow="330" windowWidth="17400" windowHeight="11835"/>
  </bookViews>
  <sheets>
    <sheet name="Indice" sheetId="39" r:id="rId1"/>
    <sheet name="Glossário" sheetId="41" r:id="rId2"/>
    <sheet name="Nota Introdutória" sheetId="40" r:id="rId3"/>
    <sheet name="GRÁFICO01" sheetId="18" r:id="rId4"/>
    <sheet name="QUADRO01 - CONTINENTE" sheetId="1" r:id="rId5"/>
    <sheet name="QUADRO01 - MADEIRA" sheetId="45" r:id="rId6"/>
    <sheet name="GRÁFICO02" sheetId="19" r:id="rId7"/>
    <sheet name="GRÁFICO03" sheetId="28" r:id="rId8"/>
    <sheet name="GRÁFICO04" sheetId="29" r:id="rId9"/>
    <sheet name="QUADRO02 - CONTINENTE" sheetId="2" r:id="rId10"/>
    <sheet name="QUADRO02 - MADEIRA" sheetId="42" r:id="rId11"/>
    <sheet name="QUADRO03 - CONTINENTE" sheetId="14" r:id="rId12"/>
    <sheet name="QUADRO03 - MADEIRA" sheetId="43" r:id="rId13"/>
    <sheet name="QUADRO04 - CONTINENTE" sheetId="15" r:id="rId14"/>
    <sheet name="QUADRO04 - MADEIRA" sheetId="44" r:id="rId15"/>
    <sheet name="QUADRO05 - CONTINENTE" sheetId="16" r:id="rId16"/>
    <sheet name="QUADRO05 - MADEIRA" sheetId="46" r:id="rId17"/>
    <sheet name="QUADRO06" sheetId="6" r:id="rId18"/>
    <sheet name="QUADRO07" sheetId="17" r:id="rId19"/>
    <sheet name="GRÁFICO05" sheetId="22" r:id="rId20"/>
    <sheet name="GRÁFICO06" sheetId="23" r:id="rId21"/>
    <sheet name="GRÁFICO07" sheetId="24" r:id="rId22"/>
    <sheet name="GRÁFICO08" sheetId="25" r:id="rId23"/>
    <sheet name="QUADRO08 - CONTINENTE" sheetId="7" r:id="rId24"/>
    <sheet name="QUADRO08 - MADEIRA" sheetId="47" r:id="rId25"/>
    <sheet name="QUADRO09" sheetId="8" r:id="rId26"/>
    <sheet name="QUADRO10" sheetId="9" r:id="rId27"/>
    <sheet name="QUADRO11" sheetId="10" r:id="rId28"/>
    <sheet name="QUADRO12" sheetId="11" r:id="rId29"/>
    <sheet name="QUADRO13" sheetId="12" r:id="rId30"/>
    <sheet name="QUADRO14" sheetId="13" r:id="rId31"/>
    <sheet name="QUADRO15" sheetId="30" r:id="rId32"/>
    <sheet name="GRÁFICO25" sheetId="31" r:id="rId33"/>
    <sheet name="QUADRO16" sheetId="32" r:id="rId34"/>
    <sheet name="QUADRO17" sheetId="33" r:id="rId35"/>
    <sheet name="QUADRO18" sheetId="34" r:id="rId36"/>
    <sheet name="QUADRO19" sheetId="35" r:id="rId37"/>
    <sheet name="QUADRO20E21" sheetId="36" r:id="rId38"/>
    <sheet name="QUADRO22" sheetId="38" r:id="rId39"/>
  </sheets>
  <definedNames>
    <definedName name="_xlnm.Print_Area" localSheetId="1">Glossário!$B$4:$C$23</definedName>
    <definedName name="_xlnm.Print_Area" localSheetId="3">GRÁFICO01!$A$1:$H$25</definedName>
    <definedName name="_xlnm.Print_Area" localSheetId="6">GRÁFICO02!$A$1:$L$41</definedName>
    <definedName name="_xlnm.Print_Area" localSheetId="7">GRÁFICO03!$A$1:$M$41</definedName>
    <definedName name="_xlnm.Print_Area" localSheetId="8">GRÁFICO04!$A$1:$H$25</definedName>
    <definedName name="_xlnm.Print_Area" localSheetId="19">GRÁFICO05!$A$1:$H$25</definedName>
    <definedName name="_xlnm.Print_Area" localSheetId="20">GRÁFICO06!$A$1:$H$25</definedName>
    <definedName name="_xlnm.Print_Area" localSheetId="21">GRÁFICO07!$A$1:$H$25</definedName>
    <definedName name="_xlnm.Print_Area" localSheetId="22">GRÁFICO08!$A$1:$H$25</definedName>
    <definedName name="_xlnm.Print_Area" localSheetId="32">GRÁFICO25!$A$1:$N$41</definedName>
    <definedName name="_xlnm.Print_Area" localSheetId="0">Indice!$B$2:$E$125</definedName>
    <definedName name="_xlnm.Print_Area" localSheetId="2">'Nota Introdutória'!$B$4:$D$8</definedName>
    <definedName name="_xlnm.Print_Area" localSheetId="4">'QUADRO01 - CONTINENTE'!$A$1:$O$30</definedName>
    <definedName name="_xlnm.Print_Area" localSheetId="5">'QUADRO01 - MADEIRA'!$A$1:$O$1</definedName>
    <definedName name="_xlnm.Print_Area" localSheetId="10">'QUADRO02 - MADEIRA'!$A$1:$F$116</definedName>
    <definedName name="_xlnm.Print_Area" localSheetId="11">'QUADRO03 - CONTINENTE'!$A$1:$C$23</definedName>
    <definedName name="_xlnm.Print_Area" localSheetId="12">'QUADRO03 - MADEIRA'!$A$1:$C$16</definedName>
    <definedName name="_xlnm.Print_Area" localSheetId="15">'QUADRO05 - CONTINENTE'!$A$1:$E$16</definedName>
    <definedName name="_xlnm.Print_Area" localSheetId="16">'QUADRO05 - MADEIRA'!$A$1:$E$14</definedName>
    <definedName name="_xlnm.Print_Area" localSheetId="25">QUADRO09!$A$1:$Q$33</definedName>
    <definedName name="_xlnm.Print_Area" localSheetId="26">QUADRO10!$A$1:$Q$33</definedName>
    <definedName name="_xlnm.Print_Area" localSheetId="27">QUADRO11!$A$1:$Q$33</definedName>
    <definedName name="_xlnm.Print_Area" localSheetId="28">QUADRO12!$A$1:$Q$54</definedName>
    <definedName name="_xlnm.Print_Area" localSheetId="29">QUADRO13!$A$1:$Z$54</definedName>
    <definedName name="_xlnm.Print_Area" localSheetId="30">QUADRO14!$B$1:$I$15</definedName>
    <definedName name="_xlnm.Print_Area" localSheetId="34">QUADRO17!$A$1:$E$30</definedName>
    <definedName name="_xlnm.Print_Area" localSheetId="35">QUADRO18!$A$1:$N$22</definedName>
    <definedName name="_xlnm.Print_Area" localSheetId="37">QUADRO20E21!$A$1:$F$25</definedName>
    <definedName name="_xlnm.Print_Area" localSheetId="38">QUADRO22!$A$1:$E$27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Indice!$2:$4</definedName>
    <definedName name="_xlnm.Print_Titles" localSheetId="9">'QUADRO02 - CONTINENTE'!$1:$4</definedName>
    <definedName name="_xlnm.Print_Titles" localSheetId="10">'QUADRO02 - MADEIRA'!$1:$4</definedName>
    <definedName name="_xlnm.Print_Titles" localSheetId="17">QUADRO06!$1:$4</definedName>
    <definedName name="_xlnm.Print_Titles" localSheetId="18">QUADRO07!$1:$4</definedName>
    <definedName name="_xlnm.Print_Titles" localSheetId="23">'QUADRO08 - CONTINENTE'!$1:$6</definedName>
    <definedName name="_xlnm.Print_Titles" localSheetId="24">'QUADRO08 - MADEIRA'!$1:$6</definedName>
  </definedNames>
  <calcPr calcId="145621"/>
</workbook>
</file>

<file path=xl/calcChain.xml><?xml version="1.0" encoding="utf-8"?>
<calcChain xmlns="http://schemas.openxmlformats.org/spreadsheetml/2006/main">
  <c r="AA2" i="19" l="1"/>
  <c r="AA1" i="19"/>
  <c r="D15" i="39"/>
  <c r="D19" i="39"/>
  <c r="E21" i="39"/>
  <c r="E19" i="39"/>
  <c r="AA2" i="28"/>
  <c r="AA1" i="28"/>
  <c r="E15" i="39"/>
  <c r="E17" i="39"/>
  <c r="E55" i="39"/>
  <c r="E53" i="39"/>
  <c r="E39" i="39"/>
  <c r="E37" i="39"/>
  <c r="E35" i="39"/>
  <c r="E33" i="39"/>
  <c r="E31" i="39"/>
  <c r="E29" i="39"/>
  <c r="E27" i="39"/>
  <c r="E25" i="39"/>
  <c r="E13" i="39"/>
  <c r="D11" i="39"/>
  <c r="E11" i="39"/>
  <c r="D5" i="39"/>
  <c r="H13" i="11" l="1"/>
  <c r="F13" i="11"/>
  <c r="D12" i="8" l="1"/>
  <c r="E11" i="8"/>
  <c r="F11" i="8"/>
  <c r="E13" i="46" l="1"/>
  <c r="E14" i="46" s="1"/>
  <c r="E9" i="46"/>
  <c r="E15" i="45" l="1"/>
  <c r="E14" i="45"/>
  <c r="E13" i="45"/>
  <c r="E12" i="45"/>
  <c r="E11" i="45"/>
  <c r="E10" i="45"/>
  <c r="E9" i="45"/>
  <c r="E8" i="45"/>
  <c r="D20" i="45" l="1"/>
  <c r="D22" i="44"/>
  <c r="D23" i="44" s="1"/>
  <c r="C15" i="43" l="1"/>
  <c r="C9" i="43"/>
  <c r="F116" i="42" l="1"/>
  <c r="C12" i="43"/>
  <c r="C16" i="43" s="1"/>
  <c r="L13" i="12" l="1"/>
  <c r="J13" i="12"/>
  <c r="H13" i="12"/>
  <c r="I12" i="12" l="1"/>
  <c r="N12" i="12"/>
  <c r="D9" i="39" l="1"/>
  <c r="D97" i="39"/>
  <c r="D95" i="39"/>
  <c r="D93" i="39"/>
  <c r="D91" i="39"/>
  <c r="D89" i="39"/>
  <c r="D87" i="39"/>
  <c r="D85" i="39"/>
  <c r="D123" i="39"/>
  <c r="D121" i="39"/>
  <c r="D119" i="39"/>
  <c r="D115" i="39"/>
  <c r="D113" i="39"/>
  <c r="D111" i="39"/>
  <c r="D109" i="39"/>
  <c r="D107" i="39"/>
  <c r="D105" i="39"/>
  <c r="D103" i="39"/>
  <c r="D99" i="39"/>
  <c r="D83" i="39"/>
  <c r="D81" i="39"/>
  <c r="D79" i="39"/>
  <c r="D77" i="39"/>
  <c r="D75" i="39"/>
  <c r="D73" i="39"/>
  <c r="D71" i="39"/>
  <c r="D69" i="39"/>
  <c r="D67" i="39"/>
  <c r="D65" i="39"/>
  <c r="D63" i="39"/>
  <c r="D61" i="39"/>
  <c r="D59" i="39"/>
  <c r="D57" i="39"/>
  <c r="D53" i="39"/>
  <c r="D51" i="39"/>
  <c r="D49" i="39"/>
  <c r="D47" i="39"/>
  <c r="D45" i="39"/>
  <c r="D43" i="39"/>
  <c r="D41" i="39"/>
  <c r="D37" i="39"/>
  <c r="D33" i="39"/>
  <c r="D29" i="39"/>
  <c r="D25" i="39"/>
  <c r="D23" i="39"/>
  <c r="D7" i="39"/>
  <c r="D20" i="32" l="1"/>
  <c r="E19" i="32" s="1"/>
  <c r="E8" i="32" l="1"/>
  <c r="E10" i="32"/>
  <c r="E12" i="32"/>
  <c r="E14" i="32"/>
  <c r="E16" i="32"/>
  <c r="E18" i="32"/>
  <c r="E7" i="32"/>
  <c r="E9" i="32"/>
  <c r="E11" i="32"/>
  <c r="E13" i="32"/>
  <c r="E15" i="32"/>
  <c r="E17" i="32"/>
  <c r="B19" i="32"/>
  <c r="F19" i="32" s="1"/>
  <c r="B18" i="32"/>
  <c r="F18" i="32" s="1"/>
  <c r="B17" i="32"/>
  <c r="F17" i="32" s="1"/>
  <c r="B16" i="32"/>
  <c r="F16" i="32" s="1"/>
  <c r="B15" i="32"/>
  <c r="F15" i="32" s="1"/>
  <c r="B14" i="32"/>
  <c r="F14" i="32" s="1"/>
  <c r="B13" i="32"/>
  <c r="F13" i="32" s="1"/>
  <c r="B12" i="32"/>
  <c r="F12" i="32" s="1"/>
  <c r="B11" i="32"/>
  <c r="F11" i="32" s="1"/>
  <c r="B10" i="32"/>
  <c r="F10" i="32" s="1"/>
  <c r="B9" i="32"/>
  <c r="F9" i="32" s="1"/>
  <c r="B8" i="32"/>
  <c r="F8" i="32" s="1"/>
  <c r="B7" i="32"/>
  <c r="F7" i="32" s="1"/>
  <c r="E20" i="32" l="1"/>
  <c r="C20" i="30"/>
  <c r="C6" i="33" s="1"/>
  <c r="E20" i="30"/>
  <c r="D20" i="30"/>
  <c r="D6" i="33" s="1"/>
  <c r="B20" i="30"/>
  <c r="B6" i="33" s="1"/>
  <c r="G15" i="13"/>
  <c r="H13" i="13" s="1"/>
  <c r="M11" i="12"/>
  <c r="K11" i="12"/>
  <c r="I11" i="12"/>
  <c r="M8" i="12"/>
  <c r="M7" i="12"/>
  <c r="I10" i="12"/>
  <c r="I8" i="12"/>
  <c r="I7" i="12"/>
  <c r="B20" i="32" l="1"/>
  <c r="E6" i="33"/>
  <c r="F20" i="32"/>
  <c r="C7" i="32"/>
  <c r="C11" i="32"/>
  <c r="C15" i="32"/>
  <c r="C19" i="32"/>
  <c r="C10" i="32"/>
  <c r="C14" i="32"/>
  <c r="C18" i="32"/>
  <c r="C9" i="32"/>
  <c r="C13" i="32"/>
  <c r="C17" i="32"/>
  <c r="C8" i="32"/>
  <c r="C12" i="32"/>
  <c r="C16" i="32"/>
  <c r="H8" i="13"/>
  <c r="H10" i="13"/>
  <c r="H12" i="13"/>
  <c r="H14" i="13"/>
  <c r="H7" i="13"/>
  <c r="H11" i="13"/>
  <c r="M9" i="12"/>
  <c r="K7" i="12"/>
  <c r="K9" i="12"/>
  <c r="K8" i="12"/>
  <c r="K10" i="12"/>
  <c r="I9" i="12"/>
  <c r="I13" i="12" s="1"/>
  <c r="M10" i="12"/>
  <c r="M13" i="12" s="1"/>
  <c r="I11" i="11"/>
  <c r="I10" i="11"/>
  <c r="I9" i="11"/>
  <c r="I8" i="11"/>
  <c r="I7" i="11"/>
  <c r="I13" i="11" s="1"/>
  <c r="G11" i="11"/>
  <c r="G10" i="11"/>
  <c r="G9" i="11"/>
  <c r="G8" i="11"/>
  <c r="G7" i="11"/>
  <c r="G13" i="11" s="1"/>
  <c r="E10" i="8"/>
  <c r="E9" i="8"/>
  <c r="E8" i="8"/>
  <c r="E7" i="8"/>
  <c r="E6" i="8"/>
  <c r="E12" i="8" s="1"/>
  <c r="C20" i="32" l="1"/>
  <c r="H15" i="13"/>
  <c r="K13" i="12"/>
  <c r="C126" i="6" l="1"/>
  <c r="C122" i="17" l="1"/>
  <c r="F10" i="8" l="1"/>
  <c r="F9" i="8"/>
  <c r="F8" i="8"/>
  <c r="F7" i="8"/>
  <c r="F6" i="8"/>
  <c r="F12" i="8" l="1"/>
  <c r="C11" i="8"/>
  <c r="K11" i="11" l="1"/>
  <c r="K10" i="11"/>
  <c r="K9" i="11"/>
  <c r="K8" i="11"/>
  <c r="K7" i="11"/>
  <c r="J11" i="11"/>
  <c r="J10" i="11"/>
  <c r="J9" i="11"/>
  <c r="J8" i="11"/>
  <c r="J7" i="11"/>
  <c r="J13" i="11" l="1"/>
  <c r="C12" i="11"/>
  <c r="K13" i="11"/>
  <c r="E12" i="11"/>
  <c r="P11" i="12"/>
  <c r="P10" i="12"/>
  <c r="P9" i="12"/>
  <c r="P8" i="12"/>
  <c r="P7" i="12"/>
  <c r="O11" i="12"/>
  <c r="O10" i="12"/>
  <c r="O9" i="12"/>
  <c r="O8" i="12"/>
  <c r="O7" i="12"/>
  <c r="N11" i="12"/>
  <c r="N10" i="12"/>
  <c r="N9" i="12"/>
  <c r="N8" i="12"/>
  <c r="N7" i="12"/>
  <c r="N13" i="12" l="1"/>
  <c r="C12" i="12"/>
  <c r="O13" i="12"/>
  <c r="E12" i="12"/>
  <c r="P13" i="12"/>
  <c r="G12" i="12"/>
  <c r="I15" i="13"/>
  <c r="I14" i="13"/>
  <c r="I13" i="13"/>
  <c r="I12" i="13"/>
  <c r="I11" i="13"/>
  <c r="I10" i="13"/>
  <c r="I8" i="13"/>
  <c r="I7" i="13"/>
  <c r="E11" i="16" l="1"/>
  <c r="E15" i="16" l="1"/>
  <c r="E16" i="16" s="1"/>
  <c r="E7" i="16"/>
  <c r="D43" i="15"/>
  <c r="D38" i="15"/>
  <c r="D33" i="15"/>
  <c r="D22" i="15"/>
  <c r="D13" i="15"/>
  <c r="D44" i="15" l="1"/>
  <c r="C8" i="14"/>
  <c r="C13" i="14"/>
  <c r="C16" i="14"/>
  <c r="C20" i="14"/>
  <c r="C23" i="14" l="1"/>
  <c r="F7" i="13"/>
  <c r="D14" i="13"/>
  <c r="D7" i="13"/>
  <c r="F14" i="13"/>
  <c r="F13" i="13"/>
  <c r="D13" i="13"/>
  <c r="F12" i="13"/>
  <c r="D12" i="13"/>
  <c r="F11" i="13"/>
  <c r="D11" i="13"/>
  <c r="F10" i="13"/>
  <c r="D10" i="13"/>
  <c r="F9" i="13"/>
  <c r="D9" i="13"/>
  <c r="F8" i="13"/>
  <c r="D8" i="13"/>
  <c r="F15" i="13" l="1"/>
  <c r="D15" i="13"/>
  <c r="G11" i="12" l="1"/>
  <c r="G9" i="12"/>
  <c r="G7" i="12"/>
  <c r="E11" i="12"/>
  <c r="E7" i="12"/>
  <c r="C9" i="12"/>
  <c r="C7" i="12"/>
  <c r="C11" i="12"/>
  <c r="G10" i="12"/>
  <c r="E10" i="12"/>
  <c r="C10" i="12"/>
  <c r="E9" i="12"/>
  <c r="G8" i="12"/>
  <c r="E8" i="12"/>
  <c r="C8" i="12"/>
  <c r="C13" i="12" l="1"/>
  <c r="E13" i="12"/>
  <c r="G13" i="12"/>
  <c r="E7" i="11"/>
  <c r="C7" i="11"/>
  <c r="E11" i="11"/>
  <c r="C11" i="11"/>
  <c r="E10" i="11"/>
  <c r="C10" i="11"/>
  <c r="E9" i="11"/>
  <c r="C9" i="11"/>
  <c r="E8" i="11"/>
  <c r="C8" i="11"/>
  <c r="C13" i="11" l="1"/>
  <c r="E13" i="11"/>
  <c r="E7" i="10"/>
  <c r="C7" i="10"/>
  <c r="E11" i="10"/>
  <c r="C11" i="10"/>
  <c r="E10" i="10"/>
  <c r="C10" i="10"/>
  <c r="E9" i="10"/>
  <c r="C9" i="10"/>
  <c r="E8" i="10"/>
  <c r="C8" i="10"/>
  <c r="C12" i="10" l="1"/>
  <c r="E12" i="10"/>
  <c r="E7" i="9"/>
  <c r="C7" i="9"/>
  <c r="E11" i="9"/>
  <c r="C11" i="9"/>
  <c r="E10" i="9"/>
  <c r="C10" i="9"/>
  <c r="E9" i="9"/>
  <c r="C9" i="9"/>
  <c r="E8" i="9"/>
  <c r="C8" i="9"/>
  <c r="C12" i="9" l="1"/>
  <c r="E12" i="9"/>
  <c r="C10" i="8"/>
  <c r="C8" i="8"/>
  <c r="C7" i="8"/>
  <c r="C9" i="8" l="1"/>
  <c r="C6" i="8"/>
  <c r="C12" i="8" l="1"/>
  <c r="F176" i="2" l="1"/>
</calcChain>
</file>

<file path=xl/sharedStrings.xml><?xml version="1.0" encoding="utf-8"?>
<sst xmlns="http://schemas.openxmlformats.org/spreadsheetml/2006/main" count="1487" uniqueCount="572">
  <si>
    <t>QUADRO 1 - NÚMERO DE CANDIDATURAS, ÁREAS E ANIMAIS DECLARADOS, POR AJUDA/APOIO E POR ANO</t>
  </si>
  <si>
    <t>AJUDA / APOIO</t>
  </si>
  <si>
    <t>Campanha 2014*</t>
  </si>
  <si>
    <t>Comparação 2015/2014</t>
  </si>
  <si>
    <t xml:space="preserve">Candidaturas </t>
  </si>
  <si>
    <t>Área</t>
  </si>
  <si>
    <t>Animais**</t>
  </si>
  <si>
    <t>Animais</t>
  </si>
  <si>
    <t>(nº)</t>
  </si>
  <si>
    <t>% Ajuda/Apoio no Total de PU</t>
  </si>
  <si>
    <t xml:space="preserve"> (ha)</t>
  </si>
  <si>
    <t xml:space="preserve"> (cn)</t>
  </si>
  <si>
    <t>[1]</t>
  </si>
  <si>
    <t>[2]</t>
  </si>
  <si>
    <t>[3]</t>
  </si>
  <si>
    <t>[4]</t>
  </si>
  <si>
    <t>[5]</t>
  </si>
  <si>
    <t>[6]</t>
  </si>
  <si>
    <t>[7]</t>
  </si>
  <si>
    <t>[8] = [1]/[5]</t>
  </si>
  <si>
    <t>[9] = [3]/[6]</t>
  </si>
  <si>
    <t>[10] = [4]/[7]</t>
  </si>
  <si>
    <t>PJA - Pagamentos para os Jovens Agricultores</t>
  </si>
  <si>
    <t>Algodão</t>
  </si>
  <si>
    <t>Manutenção da Atividade Agrícola</t>
  </si>
  <si>
    <t>Medidas Agro e Silvo-Ambientais</t>
  </si>
  <si>
    <t>Prémio por Ovelha e Cabra*****</t>
  </si>
  <si>
    <t>Prémio por Vaca em Aleitamento*****</t>
  </si>
  <si>
    <t>TOMATE</t>
  </si>
  <si>
    <t>Tomate</t>
  </si>
  <si>
    <t>ARROZ</t>
  </si>
  <si>
    <t>Arroz</t>
  </si>
  <si>
    <r>
      <t>Florestação de Terras Agrícolas - PRODER</t>
    </r>
    <r>
      <rPr>
        <vertAlign val="superscript"/>
        <sz val="9"/>
        <rFont val="Verdana"/>
        <family val="2"/>
      </rPr>
      <t xml:space="preserve"> </t>
    </r>
  </si>
  <si>
    <t>Florestação de Terras Agrícolas - RURIS</t>
  </si>
  <si>
    <t>Florestação de Terras Agrícolas - Reg 2080</t>
  </si>
  <si>
    <t>Florestação de Terras Agrícolas - Reg 2328</t>
  </si>
  <si>
    <t>Total de PU no Continente</t>
  </si>
  <si>
    <t>* Não foram considerados os PU cujos beneficiários apresentaram pedido de anulação das respetivas candidaturas.</t>
  </si>
  <si>
    <t>**  Animais em CN.</t>
  </si>
  <si>
    <t>*** Em 2014 o n.º de candidaturas corresponde ao n.º ofícios enviados (deduzindo os potenciais requerentes de RPA) e a área ao n.º de direitos provisórios correspondentes</t>
  </si>
  <si>
    <t>**** Em 2014 o n.º de candidaturas foi obtido com base nos montantes estimados de RPB e Greening</t>
  </si>
  <si>
    <t>***** O n.º de candidaturas corresponde ás declarações de intenção para 2015 confirmadas no PU 2015</t>
  </si>
  <si>
    <t>ÁREA TOTAL</t>
  </si>
  <si>
    <t>SUB-TOTAL DE ZONAS DE PROTEÇÃO</t>
  </si>
  <si>
    <t>GALERIA RIPÍCOLA</t>
  </si>
  <si>
    <t>BOSQUETES</t>
  </si>
  <si>
    <t>ZONAS DE PROTEÇÃO</t>
  </si>
  <si>
    <t>SUB-TOTAL DE ELEMENTOS LINEARES E DA PAISAGEM</t>
  </si>
  <si>
    <t>LINHAS DE ÁGUA - ÁREA ÚTIL</t>
  </si>
  <si>
    <t>GALERIA RIPÍCOLA - ÁREA ÚTIL</t>
  </si>
  <si>
    <t>EP-BOSQUETE E FORMAÇÕES RELIQUIAIS-ÁREA ÚTIL</t>
  </si>
  <si>
    <t>ELEMENTO LINEAR SEBE OU CORTA-VENTO-ÁREA ÚTIL</t>
  </si>
  <si>
    <t>ELEMENTO LINEAR EM ORIZICULTURA-ÁREA ÚTIL</t>
  </si>
  <si>
    <t>CABECEIRAS CULT. PERMANENTES -ÁREA ÚTIL</t>
  </si>
  <si>
    <t>ELEMENTOS LINEARES E DA PAISAGEM</t>
  </si>
  <si>
    <t>SUB-TOTAL DE SUPERFICIE NÃO AGRÍCOLA NEM FLORESTAL</t>
  </si>
  <si>
    <t>CONSTRUÇÕES E INSTALAÇÕES AGROPECUÁRIAS</t>
  </si>
  <si>
    <t>SUPERFICIE NÃO AGRÍCOLA NEM FLORESTAL</t>
  </si>
  <si>
    <t>SUB-TOTAL DE SUPERFÍCIE FLORESTAL</t>
  </si>
  <si>
    <t>SUB-TOTAL DE SUPERFÍCIES FLORESTAIS</t>
  </si>
  <si>
    <t>SUB-TOTAL DE SUPERFÍCIE NÃO ARBORIZADA</t>
  </si>
  <si>
    <t>OUTRAS SUPERFÍCIES FLORESTAIS</t>
  </si>
  <si>
    <t>SUPERFÍCIE ARBUSTIVA NÃO PASTOREÁVEL</t>
  </si>
  <si>
    <t>MACIÇOS OU FORMAÇÕES RELIQUIAIS OU NOTÁVEIS</t>
  </si>
  <si>
    <t>SUPERFÍCIE NÃO ARBORIZADA</t>
  </si>
  <si>
    <t>SUPERFÍCIES FLORESTAIS</t>
  </si>
  <si>
    <t>SUPERFÍCIE FLORESTAL</t>
  </si>
  <si>
    <t>SUB-TOTAL DE POVOAMENTO FLORESTAL</t>
  </si>
  <si>
    <t>POVOAMENTO OUTRAS RESINOSAS</t>
  </si>
  <si>
    <t>POVOAMENTO OUTRAS FOLHOSAS</t>
  </si>
  <si>
    <t>POVOAMENTO MISTO QUERCUS(SOB.AZENH.CARVAL/NEGRAL)</t>
  </si>
  <si>
    <t>POVOAMENTO F MISTO</t>
  </si>
  <si>
    <t>POVOAMENTO DE SOBREIROS</t>
  </si>
  <si>
    <t>POVOAMENTO DE PINHEIRO MANSO</t>
  </si>
  <si>
    <t xml:space="preserve">POVOAMENTO DE EUCALIPTO </t>
  </si>
  <si>
    <t>POVOAMENTO CASTANHEIRO</t>
  </si>
  <si>
    <t>POVOAMENTO CARVALHO NEGRAL</t>
  </si>
  <si>
    <t>POVOAMENTO AZINHEIRAS</t>
  </si>
  <si>
    <t>MEDRONHEIRO</t>
  </si>
  <si>
    <t>GALERIA RIPÍCOLA FLORESTAL</t>
  </si>
  <si>
    <t>ACEIRO FLORESTAL</t>
  </si>
  <si>
    <t>POVOAMENTO FLORESTAL</t>
  </si>
  <si>
    <t>SUB-TOTAL DE SUPERFICIE AGRÍCOLA</t>
  </si>
  <si>
    <t>SUB-TOTAL DE CULTURAS TEMPORÁRIAS</t>
  </si>
  <si>
    <t>SUB-TOTAL DE OUTRAS CULTURAS TEMPORÁRIAS</t>
  </si>
  <si>
    <t>TABACO</t>
  </si>
  <si>
    <t>PLANTAS AROM., MEDICINAIS E CONDIMENTARES</t>
  </si>
  <si>
    <t>INHAME</t>
  </si>
  <si>
    <t>ALGODÃO</t>
  </si>
  <si>
    <t>OUTRAS CULTURAS TEMPORÁRIAS</t>
  </si>
  <si>
    <t>SUB-TOTAL DE POUSIOS</t>
  </si>
  <si>
    <t>POUSIO</t>
  </si>
  <si>
    <t>POUSIOS</t>
  </si>
  <si>
    <t>SUB-TOTAL DE OLEAGINOSAS</t>
  </si>
  <si>
    <t>OUTRAS OLEAGINOSAS</t>
  </si>
  <si>
    <t>SOJA</t>
  </si>
  <si>
    <t>LINHO</t>
  </si>
  <si>
    <t>GIRASSOL</t>
  </si>
  <si>
    <t>COLZA</t>
  </si>
  <si>
    <t>AMENDOIM</t>
  </si>
  <si>
    <t>OLEAGINOSAS</t>
  </si>
  <si>
    <t>SUB-TOTAL DE LEGUMINOSAS</t>
  </si>
  <si>
    <t>OUTRAS LEGUMINOSAS SECAS</t>
  </si>
  <si>
    <t>TREMOÇO</t>
  </si>
  <si>
    <t>TREMOCILHA</t>
  </si>
  <si>
    <t>GRÃO DE BICO</t>
  </si>
  <si>
    <t>FEIJÃO</t>
  </si>
  <si>
    <t>FAVA</t>
  </si>
  <si>
    <t>ERVILHA</t>
  </si>
  <si>
    <t>LEGUMINOSAS</t>
  </si>
  <si>
    <t>CULTURAS TEMPORÁRIAS</t>
  </si>
  <si>
    <t>SUPERFÍCIE AGRÍCOLA</t>
  </si>
  <si>
    <t>SUB-TOTAL DE HORTICOLAS</t>
  </si>
  <si>
    <t>OUTRAS HORTÍCOLAS</t>
  </si>
  <si>
    <t>RÁBANO</t>
  </si>
  <si>
    <t>RABANETE</t>
  </si>
  <si>
    <t>PIMENTO</t>
  </si>
  <si>
    <t>PEPINO</t>
  </si>
  <si>
    <t>NABO</t>
  </si>
  <si>
    <t>NABIÇA</t>
  </si>
  <si>
    <t>MOSTARDA</t>
  </si>
  <si>
    <t>MORANGO</t>
  </si>
  <si>
    <t>MELOA</t>
  </si>
  <si>
    <t>MELÃO</t>
  </si>
  <si>
    <t>MELANCIA</t>
  </si>
  <si>
    <t>COUVE</t>
  </si>
  <si>
    <t>COURGETTE</t>
  </si>
  <si>
    <t>CHUCHU</t>
  </si>
  <si>
    <t>CENOURA</t>
  </si>
  <si>
    <t>CEBOLA</t>
  </si>
  <si>
    <t>BETERRABA</t>
  </si>
  <si>
    <t>BERINGELA</t>
  </si>
  <si>
    <t>BATATA DOCE</t>
  </si>
  <si>
    <t>BATATA</t>
  </si>
  <si>
    <t>ALHO</t>
  </si>
  <si>
    <t>ALFACE</t>
  </si>
  <si>
    <t>AGRIÃO</t>
  </si>
  <si>
    <t>ABÓBORAS E ABOBORINHAS</t>
  </si>
  <si>
    <t>HORTICOLAS</t>
  </si>
  <si>
    <t>SUB-TOTAL DE FORRAGEIRAS</t>
  </si>
  <si>
    <t>OUTRAS LEGUMINOSAS FORRAGEIRAS</t>
  </si>
  <si>
    <t>TREVO</t>
  </si>
  <si>
    <t>PRADOS TEMPORÁRIOS (PASTOREIO)</t>
  </si>
  <si>
    <t>LUZERNA</t>
  </si>
  <si>
    <t>ERVILHACA</t>
  </si>
  <si>
    <t>CONSOCIAÇÕES ANUAIS E OUTRAS CULTURAS FORRAGEIRAS</t>
  </si>
  <si>
    <t>AZEVEM</t>
  </si>
  <si>
    <t>FORRAGEIRAS</t>
  </si>
  <si>
    <t>SUB-TOTAL DE FLORES</t>
  </si>
  <si>
    <t>FLORES E PLANTAS ORNAMENTAIS</t>
  </si>
  <si>
    <t>FLORES</t>
  </si>
  <si>
    <t>SUB-TOTAL DE CEREAIS</t>
  </si>
  <si>
    <t>OUTROS CEREAIS</t>
  </si>
  <si>
    <t>TRITICALE</t>
  </si>
  <si>
    <t>TRIGO</t>
  </si>
  <si>
    <t>SORGO</t>
  </si>
  <si>
    <t>MILHO</t>
  </si>
  <si>
    <t>CEVADA</t>
  </si>
  <si>
    <t>CENTEIO</t>
  </si>
  <si>
    <t>AVEIA</t>
  </si>
  <si>
    <t>CEREAIS</t>
  </si>
  <si>
    <t>SUB-TOTAL DE CULTURAS PERMANENTES</t>
  </si>
  <si>
    <t>SUB-TOTAL DE OUTRAS CULTURAS PERMANENTES</t>
  </si>
  <si>
    <t>OUTRAS CULTURAS PERMANENTES</t>
  </si>
  <si>
    <t xml:space="preserve">VIVEIROS </t>
  </si>
  <si>
    <t>LUPULO</t>
  </si>
  <si>
    <t>CANA DE AÇÚCAR</t>
  </si>
  <si>
    <t>SUB-TOTAL DE VINHA</t>
  </si>
  <si>
    <t xml:space="preserve">VINHA </t>
  </si>
  <si>
    <t>VINHA</t>
  </si>
  <si>
    <t>SUB-TOTAL DE PRADOS PERMANENTES</t>
  </si>
  <si>
    <t>PASTAGENS PERMANENTES</t>
  </si>
  <si>
    <t>PASTAGENS EM PRÁTICAS LOCAIS</t>
  </si>
  <si>
    <t>PASTAGENS ARBUSTIVAS</t>
  </si>
  <si>
    <t>PRADOS PERMANENTES</t>
  </si>
  <si>
    <t>SUB-TOTAL DE POVOAMENTO DE SOBREIRO</t>
  </si>
  <si>
    <t>SOBREIRO PARA PRODUÇÃO DE CORTIÇA</t>
  </si>
  <si>
    <t>POVOAMENTO DE SOBREIRO</t>
  </si>
  <si>
    <t>SUB-TOTAL DE PEQUENOS FRUTOS</t>
  </si>
  <si>
    <t>OUTROS PEQUENOS FRUTOS</t>
  </si>
  <si>
    <t>SABUGUEIRO (BAGA)</t>
  </si>
  <si>
    <t>MIRTILO</t>
  </si>
  <si>
    <t>MEDRONHO</t>
  </si>
  <si>
    <t>GROSELHA</t>
  </si>
  <si>
    <t>FRAMBOESA</t>
  </si>
  <si>
    <t>AMORA</t>
  </si>
  <si>
    <t>PEQUENOS FRUTOS</t>
  </si>
  <si>
    <t>SUB-TOTAL DE OLIVAL</t>
  </si>
  <si>
    <t xml:space="preserve">OLIVAL </t>
  </si>
  <si>
    <t>OLIVAL</t>
  </si>
  <si>
    <t>CULTURAS PERMANENTES</t>
  </si>
  <si>
    <t>SUB-TOTAL DE MISTO CULTURAS PERMANENTES</t>
  </si>
  <si>
    <t>MISTO CULTURAS PERMANENTES</t>
  </si>
  <si>
    <t>MISTO DE CULTURAS PERMANENTES</t>
  </si>
  <si>
    <t>SUB-TOTAL DE FRUTOS SUB TROPICAIS</t>
  </si>
  <si>
    <t>OUTROS FRUTOS SUB-TROPICAIS</t>
  </si>
  <si>
    <t>ROMÃ</t>
  </si>
  <si>
    <t>KIWI</t>
  </si>
  <si>
    <t>FIGO DA INDIA</t>
  </si>
  <si>
    <t>DIOSPIRO</t>
  </si>
  <si>
    <t>BANANA</t>
  </si>
  <si>
    <t>ANONA</t>
  </si>
  <si>
    <t>ABACATE</t>
  </si>
  <si>
    <t>FRUTOS SUB TROPICAIS</t>
  </si>
  <si>
    <t>SUB-TOTAL DE FRUTOS FRESCOS (EXCETO CITRINOS)</t>
  </si>
  <si>
    <t>OUTRAS FRUTOS FRESCOS</t>
  </si>
  <si>
    <t>PÊSSEGO</t>
  </si>
  <si>
    <t>PERA</t>
  </si>
  <si>
    <t>NÊSPERA</t>
  </si>
  <si>
    <t>MARMELO</t>
  </si>
  <si>
    <t>MAÇÃ</t>
  </si>
  <si>
    <t>GINJA</t>
  </si>
  <si>
    <t>FIGO</t>
  </si>
  <si>
    <t>DAMASCO</t>
  </si>
  <si>
    <t>CEREJA</t>
  </si>
  <si>
    <t>AMEIXA</t>
  </si>
  <si>
    <t>FRUTOS FRESCOS (EXCETO CITRINOS)</t>
  </si>
  <si>
    <t>SUB-TOTAL DE FRUTOS DE CASCA RIJA</t>
  </si>
  <si>
    <t>OUTROS FRUTOS SECOS</t>
  </si>
  <si>
    <t>PISTACIOS</t>
  </si>
  <si>
    <t>PINHÃO</t>
  </si>
  <si>
    <t>NOZ</t>
  </si>
  <si>
    <t>CASTANHA</t>
  </si>
  <si>
    <t>AVELÃ</t>
  </si>
  <si>
    <t>AMENDOA</t>
  </si>
  <si>
    <t>ALFARROBA</t>
  </si>
  <si>
    <t>FRUTOS DE CASCA RIJA</t>
  </si>
  <si>
    <t>SUB-TOTAL DE CITRINOS</t>
  </si>
  <si>
    <t>OUTROS CITRINOS</t>
  </si>
  <si>
    <t>TANGERINA</t>
  </si>
  <si>
    <t>TANGERA</t>
  </si>
  <si>
    <t>LIMÃO</t>
  </si>
  <si>
    <t>LARANJA</t>
  </si>
  <si>
    <t>CITRINOS</t>
  </si>
  <si>
    <t>AREA</t>
  </si>
  <si>
    <t>CANDIDATURAS</t>
  </si>
  <si>
    <t>CULTURA</t>
  </si>
  <si>
    <t>NIVEL_III</t>
  </si>
  <si>
    <t>NIVEL_II</t>
  </si>
  <si>
    <t>NIVEL_I</t>
  </si>
  <si>
    <t>ÁREA</t>
  </si>
  <si>
    <t>TOTAL DE CULTURAS RPB</t>
  </si>
  <si>
    <t>MEDIDAS AGRO E SILVO AMBIENTAIS</t>
  </si>
  <si>
    <t>N.º</t>
  </si>
  <si>
    <t>ANIMAIS</t>
  </si>
  <si>
    <t>(HA)</t>
  </si>
  <si>
    <t>CN</t>
  </si>
  <si>
    <t>7.1.1</t>
  </si>
  <si>
    <t>CONVERSÃO PARA AGRICULTURA BIOLÓGICA</t>
  </si>
  <si>
    <t>7.1.2</t>
  </si>
  <si>
    <t>MANUTENÇÃO EM  AGRICULTURA BIOLÓGICA</t>
  </si>
  <si>
    <t>7.2.1</t>
  </si>
  <si>
    <t>PRODUÇÃO INTEGRADA</t>
  </si>
  <si>
    <t>7.3.1</t>
  </si>
  <si>
    <t>PAGAMENTOS NATURA</t>
  </si>
  <si>
    <t>7.3.2.1</t>
  </si>
  <si>
    <t>APOIOS ZONAIS DE CARÁCTER AGROAMBIENTAL - GESTÃO DE PASTOREIO EM ÁREAS DE BALDIO - AZ PENEDA/GERÊS</t>
  </si>
  <si>
    <t>7.3.2.2</t>
  </si>
  <si>
    <t>APOIOS ZONAIS DE CARÁCTER AGROAMBIENTAL - MANUTENÇÃO DE SOCALCOS - AZ PENEDA/GERÊS</t>
  </si>
  <si>
    <t>7.3.2.3</t>
  </si>
  <si>
    <t>APOIOS ZONAIS DE CARÁCTER AGROAMBIENTAL-CONSERVAÇÃO DOS SOUTOS NOTÁVEIS-AZ MONTESINHO/NOGUEIRA</t>
  </si>
  <si>
    <t>7.3.2.4.1</t>
  </si>
  <si>
    <t>APOIOS ZONAIS DE CARÁCTER AGROAMBIENTAL - MANUT. DE ROTAÇÃO DE SEQUEIRO CEREAL-POUSIO-OUTRAS AZ</t>
  </si>
  <si>
    <t>7.3.2.4.2</t>
  </si>
  <si>
    <t>APOIOS ZONAIS DE CARÁCTER AGROAMBIENTAL - MANUT.ROTAÇÃO DE SEQUEIRO CEREAL-POUSIO - AZ CASTRO VERDE</t>
  </si>
  <si>
    <t>7.3.2.4.3</t>
  </si>
  <si>
    <t>APOIOS ZONAIS DE CARÁCTER AGROAMBIENTAL - MANUT.ROTAÇÃO DE SEQUEIRO CEREAL-POUSIO-ÁREAS ESTEPÁRIAS</t>
  </si>
  <si>
    <t>7.4.1</t>
  </si>
  <si>
    <t>CONSERVAÇÃO DO SOLO - SEMENTEIRA DIRETA OU MOBILIZAÇÃO NA LINHA</t>
  </si>
  <si>
    <t>7.4.2</t>
  </si>
  <si>
    <t>CONSERVAÇÃO DO SOLO - ENRELVAMENTO DA ENTRELINHA DE CULTURAS PERMANENTES</t>
  </si>
  <si>
    <t>7.5.1</t>
  </si>
  <si>
    <t>USO EFICIENTE DA ÁGUA NA AGRICULTURA</t>
  </si>
  <si>
    <t>7.6.1.1</t>
  </si>
  <si>
    <t>CULTURAS PERMANENTES TRADICIONAIS - OLIVAL TRADICIONAL</t>
  </si>
  <si>
    <t>7.6.1.2</t>
  </si>
  <si>
    <t>CULTURAS PERMANENTES TRADICIONAIS - FIGUEIRAL EXTENSIVO DE SEQUEIRO</t>
  </si>
  <si>
    <t>7.6.1.3</t>
  </si>
  <si>
    <t>CULTURAS PERMANENTES TRADICIONAIS - POMAR TRADICIONAL DE SEQUEIRO DO ALGARVE</t>
  </si>
  <si>
    <t>7.6.1.4</t>
  </si>
  <si>
    <t>CULTURAS PERMANENTES TRADICIONAIS - AMENDOAL EXTENSIVO DE SEQUEIRO</t>
  </si>
  <si>
    <t>7.6.1.5</t>
  </si>
  <si>
    <t>CULTURAS PERMANENTES TRADICIONAIS - CASTANHEIRO EXTENSIVO DE SEQUEIRO</t>
  </si>
  <si>
    <t>7.6.2</t>
  </si>
  <si>
    <t>CULTURAS PERMANENTES TRADICIONAIS - DOURO VINHATEIRO</t>
  </si>
  <si>
    <t>7.7.1.1</t>
  </si>
  <si>
    <t>PASTOREIO EXTENSIVO - APOIO À MANUTENÇÃO DE LAMEIROS DE ALTO VALOR NATURAL - REGADIO</t>
  </si>
  <si>
    <t>7.7.1.2</t>
  </si>
  <si>
    <t>PASTOREIO EXTENSIVO - APOIO À MANUTENÇÃO DE LAMEIROS DE ALTO VALOR NATURAL - SEQUEIRO</t>
  </si>
  <si>
    <t>7.7.2</t>
  </si>
  <si>
    <t>PASTOREIO EXTENSIVO -APOIO À MANUTENÇÃO DE SISTEMAS AGROSILVOPASTORIS SOB MONTADO</t>
  </si>
  <si>
    <t>7.7.3</t>
  </si>
  <si>
    <t>PASTOREIO EXTENSIVO - APOIO À PROTEÇÃO DO LOBO IBÉRICO</t>
  </si>
  <si>
    <t>7.8.1</t>
  </si>
  <si>
    <t>RECURSOS GENÉTICOS - MANUTENÇÃO DE RAÇAS AUTÓCTONES AMEAÇADAS</t>
  </si>
  <si>
    <t>7.8.2</t>
  </si>
  <si>
    <t>UTILIZAÇÃO DE VARIEDADES VEGETAIS TRADICIONAIS NACIONAIS EM SITUAÇÃO DE EROSÃO GENÉTICA</t>
  </si>
  <si>
    <t>7.9.1</t>
  </si>
  <si>
    <t>MOSAICO AGROFLORESTAL</t>
  </si>
  <si>
    <t>7.10.2</t>
  </si>
  <si>
    <t>SILVOAMBIENTAIS - MANUTENÇÃO E RECUPERAÇÃO DE GALERIAS RIPÍCOLAS</t>
  </si>
  <si>
    <t>7.12.1</t>
  </si>
  <si>
    <t>APOIO AGROAMBIENTAL À APICULTURA</t>
  </si>
  <si>
    <t>REGIÃO</t>
  </si>
  <si>
    <t>%</t>
  </si>
  <si>
    <t>TOTAL</t>
  </si>
  <si>
    <t>(CN)</t>
  </si>
  <si>
    <t>ENTIDADE</t>
  </si>
  <si>
    <t>CONTINENTE</t>
  </si>
  <si>
    <t>MADEIRA</t>
  </si>
  <si>
    <t>AÇORES</t>
  </si>
  <si>
    <t>BEN_00</t>
  </si>
  <si>
    <t>Beneficiário IFAP</t>
  </si>
  <si>
    <t>00-0000</t>
  </si>
  <si>
    <t>09-0000</t>
  </si>
  <si>
    <t>Madeira - DRADR</t>
  </si>
  <si>
    <t>10-0000</t>
  </si>
  <si>
    <t>CAP</t>
  </si>
  <si>
    <t>11-0000</t>
  </si>
  <si>
    <t>CONFAGRI</t>
  </si>
  <si>
    <t>22-0000</t>
  </si>
  <si>
    <t>AJAP</t>
  </si>
  <si>
    <t>24-0000</t>
  </si>
  <si>
    <t>CNA</t>
  </si>
  <si>
    <t>79-0000</t>
  </si>
  <si>
    <t>CNJ</t>
  </si>
  <si>
    <t>TOTAL DE CEREAIS</t>
  </si>
  <si>
    <t>SUB-TOTAL DE OUTROS CEREAIS</t>
  </si>
  <si>
    <t>SUB-TOTAL DE TRITICALE</t>
  </si>
  <si>
    <t>SUB-TOTAL DE TRIGO</t>
  </si>
  <si>
    <t>MOLE</t>
  </si>
  <si>
    <t>DURO</t>
  </si>
  <si>
    <t>SUB-TOTAL DE SORGO</t>
  </si>
  <si>
    <t>SUB-TOTAL DE MILHO</t>
  </si>
  <si>
    <t>SILAGEM</t>
  </si>
  <si>
    <t>GRÃO</t>
  </si>
  <si>
    <t>SUB-TOTAL DE CEVADA</t>
  </si>
  <si>
    <t>HEXASTICA</t>
  </si>
  <si>
    <t>DISTICA</t>
  </si>
  <si>
    <t>SUB-TOTAL DE CENTEIO</t>
  </si>
  <si>
    <t>SUB-TOTAL DE AVEIA</t>
  </si>
  <si>
    <t>SUB-TOTAL DE ARROZ</t>
  </si>
  <si>
    <t>JAPONICA</t>
  </si>
  <si>
    <t>INDICA</t>
  </si>
  <si>
    <t>VARIEDADE / FINALIDADE</t>
  </si>
  <si>
    <t>FINALIDADE</t>
  </si>
  <si>
    <t>CONSUMO EM FRESCO</t>
  </si>
  <si>
    <t>INDÚSTRIA</t>
  </si>
  <si>
    <t>SUB-TOTAL DE BERINGELA</t>
  </si>
  <si>
    <t>SUB-TOTAL DE COUVE</t>
  </si>
  <si>
    <t>SUB-TOTAL DE PIMENTO</t>
  </si>
  <si>
    <t>SUB-TOTAL DE TOMATE</t>
  </si>
  <si>
    <t>CORTE P/ CONSUMO NA EXPLORAÇÃO</t>
  </si>
  <si>
    <t>SUB-TOTAL DE OUTRAS HORTÍCOLAS</t>
  </si>
  <si>
    <t>TOTAL DE HORTICOLAS</t>
  </si>
  <si>
    <t>SUB-TOTAL DE VINHA EM REGIÃO DETERMINADA</t>
  </si>
  <si>
    <t>VINHO</t>
  </si>
  <si>
    <t>UVA DE MESA</t>
  </si>
  <si>
    <t>PASSA DE UVA</t>
  </si>
  <si>
    <t>REGIÃO DETERMINADA</t>
  </si>
  <si>
    <t>SUB-TOTAL DE VINHA FORA DE REGIÃO DETERMINADA</t>
  </si>
  <si>
    <t>AZEITONA DE MESA</t>
  </si>
  <si>
    <t>AZEITE</t>
  </si>
  <si>
    <t>VARIEDADE</t>
  </si>
  <si>
    <t>FORA DE REGIÃO DETERMINADA</t>
  </si>
  <si>
    <t>TOTAL DE CULTURAS RPA</t>
  </si>
  <si>
    <t>QUADRO 12 - N.º DE CANDIDATURAS MZD, ÁREA (HA), POR REGIÃO, ANO 2015</t>
  </si>
  <si>
    <t>QUADRO 11 - N.º DE CANDIDATURAS RPA, ÁREA (HA), POR REGIÃO, ANO 2015</t>
  </si>
  <si>
    <t>QUADRO 10 - N.º DE CANDIDATURAS RPB, ÁREA (HA), POR REGIÃO, ANO 2015</t>
  </si>
  <si>
    <t>Campanha 2015*</t>
  </si>
  <si>
    <t>RPA - Regime da Pequena Agricultura</t>
  </si>
  <si>
    <t>QUADRO 9 - N.º DE CANDIDATURAS PU, POR REGIÃO, E POR ANO</t>
  </si>
  <si>
    <t>Norte</t>
  </si>
  <si>
    <t>Centro</t>
  </si>
  <si>
    <t>Lisboa e Vale do Tejo</t>
  </si>
  <si>
    <t>Alentejo</t>
  </si>
  <si>
    <t>Algarve</t>
  </si>
  <si>
    <t>-</t>
  </si>
  <si>
    <t>Variação</t>
  </si>
  <si>
    <t>DRAP NORTE</t>
  </si>
  <si>
    <t>DRAP CENTRO</t>
  </si>
  <si>
    <t>DRAP LVT</t>
  </si>
  <si>
    <t>DRAP ALENTEJO</t>
  </si>
  <si>
    <t>DRAP ALGARVE</t>
  </si>
  <si>
    <t>IFAP</t>
  </si>
  <si>
    <t>02-03-2015 A 05-04-2015</t>
  </si>
  <si>
    <t>02-03-2015 A 03-05-2015</t>
  </si>
  <si>
    <t>02-03-2015 A 31-05-2015</t>
  </si>
  <si>
    <t>02-03-2015 A 23-06-2015</t>
  </si>
  <si>
    <t>N.º DE ATENDIMENTOS PARCELÁRIO</t>
  </si>
  <si>
    <t>QUADRO 15 - Nº DE ATENDIMENTOS DE PARCELÁRIO, NO PERÍODO DE CANDIDATURAS, POR ENTIDADE (ACUMULADO)</t>
  </si>
  <si>
    <t>VARIAÇÃO</t>
  </si>
  <si>
    <t>QUADRO 16 - Nº DE ATENDIMENTOS DE PARCELÁRIO, NO PERÍODO DE CANDIDATURAS, POR ENTIDADE, POR ANO</t>
  </si>
  <si>
    <t>Campanha</t>
  </si>
  <si>
    <t>Até 06-04-2014 e 05-04-2015</t>
  </si>
  <si>
    <t>Até 04-05-2014 e 03-05-2015</t>
  </si>
  <si>
    <t>Até 01-06-2014 e 31-05-2015</t>
  </si>
  <si>
    <t>QUADRO 17 - COMPARAÇÃO DO Nº DE ATENDIMENTOS DE PARCELÁRIO, NO PERÍODO DE CANDIDATURAS, ANO 2014 E ANO 2015</t>
  </si>
  <si>
    <t>Até 09-06-2014 e 23-06-2015</t>
  </si>
  <si>
    <t xml:space="preserve">                                         Ações
      Entidade</t>
  </si>
  <si>
    <t>Acrescentar Parcela</t>
  </si>
  <si>
    <t>Correção atributos alfanuméricos</t>
  </si>
  <si>
    <t>Eliminar Parcela</t>
  </si>
  <si>
    <t>Matar Parcela</t>
  </si>
  <si>
    <t>Nova Parcela</t>
  </si>
  <si>
    <t>Alterar Limites de Parcelas</t>
  </si>
  <si>
    <t>Alterar Ocupação do Solo</t>
  </si>
  <si>
    <t>Total de Ações Realizadas</t>
  </si>
  <si>
    <t>Total de Parcelas Alteradas</t>
  </si>
  <si>
    <t>Nº de Requerentes com Ação</t>
  </si>
  <si>
    <t xml:space="preserve">Alterar Ocupação </t>
  </si>
  <si>
    <t>Alterar Elegibilidade</t>
  </si>
  <si>
    <t>Total</t>
  </si>
  <si>
    <t>DRAP</t>
  </si>
  <si>
    <t>NORTE</t>
  </si>
  <si>
    <t>CENTRO</t>
  </si>
  <si>
    <t>LISBOA  E VALE DO TEJO</t>
  </si>
  <si>
    <t>ALENTEJO</t>
  </si>
  <si>
    <t>ALGARVE</t>
  </si>
  <si>
    <t>ORGANIZAÇÕES DE AGRICULTORES</t>
  </si>
  <si>
    <t>Nota:</t>
  </si>
  <si>
    <t>Estão excluídas as acções que resultam de visitas de campo.</t>
  </si>
  <si>
    <t>QUADRO 18 - TIPOS DE AÇÕES EFETUADAS NAS PARCELAS (ACUMULADO) ANO 2015</t>
  </si>
  <si>
    <t>Marcadas</t>
  </si>
  <si>
    <t>Realizadas</t>
  </si>
  <si>
    <t>Pendentes</t>
  </si>
  <si>
    <t>Anuladas</t>
  </si>
  <si>
    <t>QUADRO 19 - VISITAS DE CAMPO PARCELÁRIO NO PERÍODO DE 2015-03-02 A 2015-06-23 (ACUMULADO)</t>
  </si>
  <si>
    <t>FORMULÁRIOS IB</t>
  </si>
  <si>
    <t>SUBMETIDOS</t>
  </si>
  <si>
    <t>Total até 2015-06-21</t>
  </si>
  <si>
    <t>QUADRO 20 - UTILIZADORES E FORMULÁRIOS IB (ACUMULADO), NO PERÍODO DE CANDIDATURAS, ANO 2015</t>
  </si>
  <si>
    <t>O dia de início do período considerado na análise foi 02/03/2015.</t>
  </si>
  <si>
    <t>O total de utilizadores corresponde à contagem dos distintos utilizadores que acederam ao sistema.</t>
  </si>
  <si>
    <t>UTILIZADORES</t>
  </si>
  <si>
    <t>IB com Alteração de NIB</t>
  </si>
  <si>
    <t>IB com Alteração de NIF/NIPC</t>
  </si>
  <si>
    <t>IB Novo</t>
  </si>
  <si>
    <t>Outros</t>
  </si>
  <si>
    <t>QUADRO 21 - FORMULÁRIOS IB TIPO DE ALTERAÇÕES (ACUMULADO), ANO 2015</t>
  </si>
  <si>
    <t>Norte - DRAP</t>
  </si>
  <si>
    <t>Centro - DRAP</t>
  </si>
  <si>
    <t>Lisboa e Vale do Tejo - DRAP</t>
  </si>
  <si>
    <t>Alentejo - DRAP</t>
  </si>
  <si>
    <t>Algarve - DRAP</t>
  </si>
  <si>
    <t>Açores - DRACA</t>
  </si>
  <si>
    <t>AG - PROMAR</t>
  </si>
  <si>
    <t>Federação Minha Terra</t>
  </si>
  <si>
    <t>DGAV</t>
  </si>
  <si>
    <t>SUBMETIDOS      [1]</t>
  </si>
  <si>
    <t>%          [2]</t>
  </si>
  <si>
    <t>DESMATERIAL.    [3]</t>
  </si>
  <si>
    <t>%          [4]=[3]/[1]*100</t>
  </si>
  <si>
    <t>QUADRO 22 - FORMULÁRIOS IB POR ENTIDADE (ACUMULADO), NO PERÍODO DE CANDIDATURAS, ANO 2015</t>
  </si>
  <si>
    <t>Gráfico 01 - Número de Candidaturas por Ano</t>
  </si>
  <si>
    <t>Gráfico 07 - N.º de Comunicações Modelo H por Tipo de Transferência</t>
  </si>
  <si>
    <t>Gráfico 08 - Área Modelo H por Tipo de Transferência</t>
  </si>
  <si>
    <t>GRÁFICO 10 - NÚMERO DE CANDIDATURAS PU, POR REGIÃO, ANO 2014</t>
  </si>
  <si>
    <t>GRÁFICO 11 - NÚMERO DE CANDIDATURAS RPB, POR REGIÃO, ANO 2015</t>
  </si>
  <si>
    <t>GRÁFICO 12 - ÁREA RPB, POR REGIÃO, ANO 2015</t>
  </si>
  <si>
    <t>GRÁFICO 13 - NÚMERO DE CANDIDATURAS RPA, POR REGIÃO, ANO 2015</t>
  </si>
  <si>
    <t>GRÁFICO 14 - ÁREA RPA, POR REGIÃO, ANO 2015</t>
  </si>
  <si>
    <t>GRÁFICO 15 - NÚMERO DE CANDIDATURAS MZD, POR REGIÃO, ANO 2015</t>
  </si>
  <si>
    <t>GRÁFICO 16 - ÁREA MZD, POR REGIÃO, ANO 2015</t>
  </si>
  <si>
    <t>GRÁFICO 18 - ÁREA MZD, POR REGIÃO, ANO 2014</t>
  </si>
  <si>
    <t>GRÁFICO 17 - NÚMERO DE CANDIDATURAS MZD, POR REGIÃO, ANO 2014</t>
  </si>
  <si>
    <t>GRÁFICO 25 - DISTRIBUIÇÃO DO ATENDIMENTO DO PARCELÁRIO, POR ENTIDADE (ACUMULADO), ANO 2015</t>
  </si>
  <si>
    <t>GRÁFICO 26 - COMPARAÇÃO DO N.º DE ATENDIMENTOS DO PARCELÁRIO, ANO 2014 E ANO 2015</t>
  </si>
  <si>
    <t>NOTA INTRODUTÓRIA</t>
  </si>
  <si>
    <t>GLOSSÁRIO DE SIGLAS</t>
  </si>
  <si>
    <t>FORMULÁRIOS
IB 2015</t>
  </si>
  <si>
    <t>SÍNTESE ESTATÍSTICA CANDIDATURAS 2015</t>
  </si>
  <si>
    <t>CANDIDATURAS
PU 2015</t>
  </si>
  <si>
    <t>ATENDIMENTOS DO
PARCELÁRIO
EM 2015</t>
  </si>
  <si>
    <t>PEDIDO ÚNICO, ATENDIMENTOS DO PARCELÁRIO E FORMULÁRIOS IB</t>
  </si>
  <si>
    <t>Prémio por Vacas Leiteiras *****</t>
  </si>
  <si>
    <t>RPB - Regime de Pagamento Base</t>
  </si>
  <si>
    <t>GRÁFICO 1 - NÚMERO DE CANDIDATURAS POR ANO</t>
  </si>
  <si>
    <t>GRÁFICO 4 - ASA - ANIMAIS (CN) DECLARADOS, POR ANO</t>
  </si>
  <si>
    <t>QUADRO 2 - NÚMERO DE CANDIDATURAS E ÁREAS (HA) DECLARADAS, POR CULTURA PU</t>
  </si>
  <si>
    <t>QUADRO 3 - ÁREAS (HA) DOS CEREAIS POR VARIEDADE / FINALIDADE, DO PU</t>
  </si>
  <si>
    <t>QUADRO 4 - ÁREAS (HA) DOS HORTÍCOLAS POR FINALIDADE, DO PU</t>
  </si>
  <si>
    <t>QUADRO 5 - ÁREAS (HA) DE OLIVAL E VINHA POR VARIEDADE / FINALIDADE, DO PU</t>
  </si>
  <si>
    <t>QUADRO 6 - N.º DE CANDIDATURAS E ÁREAS (HA) DECLARADAS, POR CULTURA RPB</t>
  </si>
  <si>
    <t>QUADRO 7 - N.º DE CANDIDATURAS E ÁREAS (HA) DECLARADAS, POR CULTURA RPA</t>
  </si>
  <si>
    <t>GRÁFICO 5 - TRANSFERÊNCIAS - N.º DE COMUNICAÇÕES (MODELO H)</t>
  </si>
  <si>
    <t>GRÁFICO 7 - TRANFERÊNCIAS - N.º DE COMUNICAÇÕES POR TIPO (MODELO H)</t>
  </si>
  <si>
    <t>QUADRO 8 - N.º DE CANDIDATURAS, ÁREAS (HA) E ANIMAIS DECLARADOS, POR MEDIDA ASA, ANO 2015</t>
  </si>
  <si>
    <t>GRÁFICO 9 - NÚMERO DE CANDIDATURAS PU, POR REGIÃO, ANO 2015</t>
  </si>
  <si>
    <t>QUADRO 13 - N.º DE CANDIDATURAS ASA, ÁREA (HA) E ANIMAIS (CN), POR REGIÃO, ANO 2015</t>
  </si>
  <si>
    <t>GRÁFICO 19 - NÚMERO DE CANDIDATURAS ASA, POR REGIÃO, ANO 2015</t>
  </si>
  <si>
    <t>GRÁFICO 20 - ÁREA ASA, POR REGIÃO, ANO 2015</t>
  </si>
  <si>
    <t>GRÁFICO 21 - ANIMAIS ASA, POR REGIÃO, ANO 2015</t>
  </si>
  <si>
    <t>GRÁFICO 22 - NÚMERO DE CANDIDATURAS ASA, POR REGIÃO, ANO 2014</t>
  </si>
  <si>
    <t>GRÁFICO 23 - ÁREA ASA, POR REGIÃO, ANO 2014</t>
  </si>
  <si>
    <t>GRÁFICO 24 - ANIMAIS ASA, POR REGIÃO, ANO 2014</t>
  </si>
  <si>
    <t>DRACA AÇORES</t>
  </si>
  <si>
    <t xml:space="preserve">DRADR MADEIRA </t>
  </si>
  <si>
    <t>DRADR MADEIRA</t>
  </si>
  <si>
    <t>GRÁFICO 8 -  TRANSFERÊNCIAS - ÁREA POR TIPO (MODELO H)</t>
  </si>
  <si>
    <t>Campanha 2015</t>
  </si>
  <si>
    <t>Animais*</t>
  </si>
  <si>
    <t xml:space="preserve"> (nº)</t>
  </si>
  <si>
    <t xml:space="preserve">Medidas Agro e Silvo-Ambientais </t>
  </si>
  <si>
    <t>POSEI - Abate Suínos</t>
  </si>
  <si>
    <t>POSEI - Abate Bovinos</t>
  </si>
  <si>
    <t>POSEI - Vacas Leiteiras</t>
  </si>
  <si>
    <t>POSEI - Medida 1</t>
  </si>
  <si>
    <t>POSEI - Vinha</t>
  </si>
  <si>
    <t>POSEI - Banana</t>
  </si>
  <si>
    <t>Total de PU na Madeira</t>
  </si>
  <si>
    <t>Total de PU na Madeira, campanha 2014**</t>
  </si>
  <si>
    <t>Comparação Total PU na Madeira, campanha 2014 e 2015</t>
  </si>
  <si>
    <t>*  Animais em CN.</t>
  </si>
  <si>
    <t>** Não foram considerados os PU cujos beneficiários apresentaram pedido de anulação das respetivas candidaturas.</t>
  </si>
  <si>
    <t>Madeira</t>
  </si>
  <si>
    <t>MARACUJÁ</t>
  </si>
  <si>
    <t>PAPAIA</t>
  </si>
  <si>
    <t>CHA</t>
  </si>
  <si>
    <t>VIME</t>
  </si>
  <si>
    <t>10.1.1</t>
  </si>
  <si>
    <t>MANUTENÇÃO DE MUROS DE SUPORTE DE TERRAS</t>
  </si>
  <si>
    <t>10.1.2</t>
  </si>
  <si>
    <t>PRESERVAÇÃO DE POMARES DE FRUTOS FRESCOS E VINHAS TRADICIONAIS</t>
  </si>
  <si>
    <t>10.1.3</t>
  </si>
  <si>
    <t>PROTEÇÃO E REFORÇO DA BIODIVERSIDADE</t>
  </si>
  <si>
    <t>11.1</t>
  </si>
  <si>
    <t>APOIAR A CONVERSÃO DOS SISTEMAS DE PRODUÇÃO PARA A AGRICULTURA BIOLÓGICA</t>
  </si>
  <si>
    <t>11.2</t>
  </si>
  <si>
    <t>APOIAR A MANUTENÇÃO DOS SISTEMAS DE PRODUÇÃO AGRÍCOLA EM AGRICULTURA BIOLÓGICA</t>
  </si>
  <si>
    <t>12.2</t>
  </si>
  <si>
    <t>PAGAMENTOS NATURA 2000 NA FLORESTA</t>
  </si>
  <si>
    <t>15.1</t>
  </si>
  <si>
    <t>PAGAMENTOS PARA COMPROMISSOS AMBIENTAIS NAS FLORESTAS</t>
  </si>
  <si>
    <t>nd</t>
  </si>
  <si>
    <t>AG-PROMAR</t>
  </si>
  <si>
    <t>ASA</t>
  </si>
  <si>
    <t>DRACA</t>
  </si>
  <si>
    <t>DRADR</t>
  </si>
  <si>
    <t>IB</t>
  </si>
  <si>
    <t>MZD</t>
  </si>
  <si>
    <t>PJA</t>
  </si>
  <si>
    <t>PRODER</t>
  </si>
  <si>
    <t>PU</t>
  </si>
  <si>
    <t>RPB</t>
  </si>
  <si>
    <t>RPA</t>
  </si>
  <si>
    <t>AUTORIDADE DE GESTÃO DO PROGRAMA OPERACIONAL PESCA</t>
  </si>
  <si>
    <t>ASSOCIAÇÃO DE JOVENS AGRICULTORES DE PORTUGAL</t>
  </si>
  <si>
    <t>AGRO E SILVO AMBIENTAIS</t>
  </si>
  <si>
    <t>CONFEDERAÇÃO DOS AGRICULTORES DE PORTUGAL</t>
  </si>
  <si>
    <t>CONFEDERAÇÃO NACIONAL DA AGRICULTURA</t>
  </si>
  <si>
    <t>CONFEDERAÇÃO NACIONAL JOVENS AGRICULTORES PORTUGAL</t>
  </si>
  <si>
    <t>CONFEDERAÇÃO NACIONAL DAS COOPERATIVAS AGRÍCOLAS E DO CRÉDITO AGRÍCOLA DE PORTUGAL</t>
  </si>
  <si>
    <t>DIREÇÃO-GERAL DE ALIMENTAÇÃO E VETERINÁRIA</t>
  </si>
  <si>
    <t>DIREÇÃO REGIONAL DOS ASSUNTOS COMUNITÁRIOS DA AGRICULTURA</t>
  </si>
  <si>
    <t>DIREÇÃO REGIONAL DA AGRICULTURA E DESENVOLVIMENTO RURAL</t>
  </si>
  <si>
    <t>DIREÇÕES REGIONAIS DE AGRICULTURA E PESCAS</t>
  </si>
  <si>
    <t>IDENTIFICAÇÃO DO BENEFICIÁRIO</t>
  </si>
  <si>
    <t>MANUTENÇÃO DA ATIVIDADE AGRÍCOLA</t>
  </si>
  <si>
    <t>PAGAMENTOS PARA OS JOVENS AGRICULTORES</t>
  </si>
  <si>
    <t>PROGRAMA DE DESNVOLVIMENTO RURAL DO CONTINENTE</t>
  </si>
  <si>
    <t>PEDIDO ÚNICO</t>
  </si>
  <si>
    <t>REGIME DA PEQUENA AGRICULTURA</t>
  </si>
  <si>
    <t>REGIME DE PAGAMENTO BASE</t>
  </si>
  <si>
    <t>GRÁFICO 2 - N.º DE CANDIDATURAS, POR AJUDA / APOIO E POR ANO</t>
  </si>
  <si>
    <t xml:space="preserve"> - </t>
  </si>
  <si>
    <t>GRÁFICO 2 - N.º DE CANDIDATURAS, POR AJUDA / APOIO, ANO 2015</t>
  </si>
  <si>
    <t>GRÁFICO 3 - ÁREAS (HA), POR AJUDA / APOIO E POR ANO</t>
  </si>
  <si>
    <t>GRÁFICO 3 - ÁREAS (HA), POR AJUDA / APOIO, ANO 2015</t>
  </si>
  <si>
    <t>QUADRO 14 - N.º DE CANDIDATURAS PU POR ENTIDADE RECETORA, ANO 2015/2014</t>
  </si>
  <si>
    <t>O presente documento tem como objetivo a divulgação de uma síntese da informação relativa às candidaturas ao Pedido Único (PU) em 2015, aos Atendimentos do Parcelário em 2015 e aos Formulários de Identificaçao do Beneficiário em 2015.
No período em análise a receção de candidaturas teve início em 02-03-2015.
A informação apresentada corresponde às candidaturas carregadas no sistema informático central do IFAP no final do período de candidaturas em 23-06-2015.
Quando possível, é apresentada a comparação entre os dados de 2015 e os de 2014, sendo que para 2014, o início do período de receção de candidaturas verificou-se no dia 02-02-2014 e o final no dia 09-06-2014.
O apuramento da informação teve como base, no caso das Candidaturas do PU, as seguintes variáveis: (i) número de candidaturas rececionadas por ajuda e respetivas áreas e animais candidatos; (ii) número de candidaturas rececionadas por região; (iii) número de candidaturas rececionadas por entidade recetora.
Inclui-se, também, informação relativa a transferências: (i) número e respetiva área e (ii) por tipo de transferência. 
No caso dos Atendimentos do Parcelário, as variáveis consideradas foram: (i) número de atendimentos do parcelário por entidade recetora; (ii) tipo de ações e (iii) númerio de visitas de campo.
No que respeita aos Formulários de Identificação do Beneficiário foram analisados (i) número de utilizadores e formulários submetidos; (ii) tipo de alterações; (iii) número de formulários rececionados por entidade recetora.</t>
  </si>
  <si>
    <t>GRÁFICO 6 - TRANSFERÊNCIAS - ÁREA (HA) (MODELO 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</si>
</sst>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______;"/>
  </numFmts>
  <fonts count="34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color theme="8" tint="-0.499984740745262"/>
      <name val="Verdana"/>
      <family val="2"/>
    </font>
    <font>
      <b/>
      <sz val="9"/>
      <color indexed="19"/>
      <name val="Verdana"/>
      <family val="2"/>
    </font>
    <font>
      <b/>
      <sz val="9"/>
      <color indexed="9"/>
      <name val="Verdana"/>
      <family val="2"/>
    </font>
    <font>
      <sz val="9"/>
      <color indexed="9"/>
      <name val="Verdana"/>
      <family val="2"/>
    </font>
    <font>
      <sz val="8"/>
      <color indexed="9"/>
      <name val="verdana"/>
      <family val="2"/>
    </font>
    <font>
      <sz val="7"/>
      <name val="Verdana"/>
      <family val="2"/>
    </font>
    <font>
      <sz val="7"/>
      <color indexed="9"/>
      <name val="Verdana"/>
      <family val="2"/>
    </font>
    <font>
      <sz val="8"/>
      <color indexed="23"/>
      <name val="Verdana"/>
      <family val="2"/>
    </font>
    <font>
      <vertAlign val="superscript"/>
      <sz val="9"/>
      <name val="Verdana"/>
      <family val="2"/>
    </font>
    <font>
      <b/>
      <sz val="9"/>
      <color theme="0"/>
      <name val="Verdana"/>
      <family val="2"/>
    </font>
    <font>
      <b/>
      <sz val="8"/>
      <color indexed="9"/>
      <name val="Verdana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b/>
      <sz val="12"/>
      <color theme="8" tint="-0.499984740745262"/>
      <name val="Verdana"/>
      <family val="2"/>
    </font>
    <font>
      <b/>
      <sz val="12"/>
      <color indexed="59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8"/>
      <name val="Verdana"/>
      <family val="2"/>
    </font>
    <font>
      <sz val="9"/>
      <color theme="0"/>
      <name val="Arial"/>
      <family val="2"/>
    </font>
    <font>
      <sz val="9"/>
      <color theme="0"/>
      <name val="Verdana"/>
      <family val="2"/>
    </font>
    <font>
      <sz val="11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sz val="9"/>
      <color indexed="8"/>
      <name val="Verdana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indexed="26"/>
      </patternFill>
    </fill>
    <fill>
      <patternFill patternType="solid">
        <fgColor theme="8" tint="-0.24994659260841701"/>
        <bgColor indexed="64"/>
      </patternFill>
    </fill>
    <fill>
      <patternFill patternType="solid">
        <fgColor theme="8" tint="-0.499984740745262"/>
        <bgColor indexed="24"/>
      </patternFill>
    </fill>
    <fill>
      <patternFill patternType="solid">
        <fgColor theme="8" tint="-0.249977111117893"/>
        <bgColor indexed="24"/>
      </patternFill>
    </fill>
    <fill>
      <gradientFill degree="90">
        <stop position="0">
          <color rgb="FF79C1D5"/>
        </stop>
        <stop position="1">
          <color theme="8" tint="-0.25098422193060094"/>
        </stop>
      </gradientFill>
    </fill>
    <fill>
      <gradientFill degree="90">
        <stop position="0">
          <color rgb="FF256675"/>
        </stop>
        <stop position="1">
          <color rgb="FF3795AB"/>
        </stop>
      </gradientFill>
    </fill>
    <fill>
      <patternFill patternType="solid">
        <fgColor rgb="FFF0F0F0"/>
        <bgColor indexed="47"/>
      </patternFill>
    </fill>
    <fill>
      <gradientFill degree="90">
        <stop position="0">
          <color theme="8" tint="0.40000610370189521"/>
        </stop>
        <stop position="1">
          <color theme="8" tint="-0.49803155613879818"/>
        </stop>
      </gradientFill>
    </fill>
    <fill>
      <gradientFill degree="90">
        <stop position="0">
          <color rgb="FF256675"/>
        </stop>
        <stop position="0.5">
          <color rgb="FF3795AB"/>
        </stop>
        <stop position="1">
          <color rgb="FF256675"/>
        </stop>
      </gradientFill>
    </fill>
  </fills>
  <borders count="124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dashed">
        <color indexed="9"/>
      </right>
      <top style="dashed">
        <color indexed="9"/>
      </top>
      <bottom/>
      <diagonal/>
    </border>
    <border>
      <left style="dashed">
        <color indexed="9"/>
      </left>
      <right style="dashed">
        <color indexed="9"/>
      </right>
      <top style="thin">
        <color indexed="9"/>
      </top>
      <bottom/>
      <diagonal/>
    </border>
    <border>
      <left style="dashed">
        <color indexed="9"/>
      </left>
      <right/>
      <top style="thin">
        <color indexed="9"/>
      </top>
      <bottom style="dashed">
        <color indexed="9"/>
      </bottom>
      <diagonal/>
    </border>
    <border>
      <left/>
      <right/>
      <top style="thin">
        <color indexed="9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ashed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/>
      <bottom style="dotted">
        <color theme="8" tint="-0.24994659260841701"/>
      </bottom>
      <diagonal/>
    </border>
    <border>
      <left/>
      <right style="thin">
        <color theme="8" tint="-0.24994659260841701"/>
      </right>
      <top style="thin">
        <color indexed="9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thin">
        <color indexed="9"/>
      </top>
      <bottom style="dotted">
        <color theme="8" tint="-0.24994659260841701"/>
      </bottom>
      <diagonal/>
    </border>
    <border>
      <left/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dotted">
        <color theme="8" tint="-0.24994659260841701"/>
      </bottom>
      <diagonal/>
    </border>
    <border>
      <left/>
      <right/>
      <top/>
      <bottom style="dashed">
        <color indexed="8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thick">
        <color indexed="9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ck">
        <color indexed="9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thick">
        <color indexed="9"/>
      </bottom>
      <diagonal/>
    </border>
    <border>
      <left/>
      <right/>
      <top style="thick">
        <color indexed="9"/>
      </top>
      <bottom/>
      <diagonal/>
    </border>
    <border>
      <left style="hair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indexed="9"/>
      </bottom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indexed="9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indexed="9"/>
      </top>
      <bottom style="thick">
        <color theme="0"/>
      </bottom>
      <diagonal/>
    </border>
    <border>
      <left style="thin">
        <color indexed="9"/>
      </left>
      <right style="thin">
        <color indexed="9"/>
      </right>
      <top style="thick">
        <color indexed="9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ck">
        <color indexed="9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dotted">
        <color theme="8" tint="-0.2499465926084170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0"/>
      </top>
      <bottom style="dotted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dotted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/>
      <diagonal/>
    </border>
    <border>
      <left/>
      <right/>
      <top/>
      <bottom style="thin">
        <color theme="0"/>
      </bottom>
      <diagonal/>
    </border>
    <border>
      <left style="dotted">
        <color theme="0"/>
      </left>
      <right/>
      <top style="dotted">
        <color theme="8" tint="-0.24994659260841701"/>
      </top>
      <bottom/>
      <diagonal/>
    </border>
    <border>
      <left style="dotted">
        <color theme="0"/>
      </left>
      <right style="dotted">
        <color theme="0"/>
      </right>
      <top style="dotted">
        <color theme="8" tint="-0.24994659260841701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 style="dotted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 diagonalDown="1">
      <left/>
      <right/>
      <top/>
      <bottom/>
      <diagonal style="thin">
        <color theme="0"/>
      </diagonal>
    </border>
    <border diagonalDown="1">
      <left/>
      <right style="thin">
        <color theme="0"/>
      </right>
      <top/>
      <bottom/>
      <diagonal style="thin">
        <color theme="0"/>
      </diagonal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8" tint="-0.24994659260841701"/>
      </bottom>
      <diagonal/>
    </border>
    <border>
      <left style="thin">
        <color indexed="9"/>
      </left>
      <right style="dotted">
        <color indexed="9"/>
      </right>
      <top/>
      <bottom/>
      <diagonal/>
    </border>
    <border>
      <left style="dotted">
        <color indexed="9"/>
      </left>
      <right style="dotted">
        <color indexed="9"/>
      </right>
      <top/>
      <bottom/>
      <diagonal/>
    </border>
    <border>
      <left style="dotted">
        <color indexed="9"/>
      </left>
      <right/>
      <top/>
      <bottom/>
      <diagonal/>
    </border>
    <border>
      <left style="dotted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dotted">
        <color indexed="9"/>
      </right>
      <top style="thin">
        <color indexed="9"/>
      </top>
      <bottom/>
      <diagonal/>
    </border>
    <border>
      <left style="dotted">
        <color indexed="9"/>
      </left>
      <right/>
      <top style="thin">
        <color indexed="9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dotted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 style="dotted">
        <color theme="8" tint="-0.24994659260841701"/>
      </top>
      <bottom style="thin">
        <color theme="8" tint="-0.24994659260841701"/>
      </bottom>
      <diagonal/>
    </border>
    <border>
      <left/>
      <right/>
      <top/>
      <bottom style="dotted">
        <color theme="8" tint="-0.24994659260841701"/>
      </bottom>
      <diagonal/>
    </border>
    <border>
      <left/>
      <right/>
      <top style="thin">
        <color rgb="FF9AD2E6"/>
      </top>
      <bottom style="thin">
        <color theme="0" tint="-0.14996795556505021"/>
      </bottom>
      <diagonal/>
    </border>
    <border>
      <left style="thick">
        <color indexed="9"/>
      </left>
      <right/>
      <top style="thick">
        <color indexed="9"/>
      </top>
      <bottom style="thin">
        <color theme="0" tint="-0.24994659260841701"/>
      </bottom>
      <diagonal/>
    </border>
    <border>
      <left/>
      <right/>
      <top style="thick">
        <color indexed="9"/>
      </top>
      <bottom style="thin">
        <color theme="0" tint="-0.24994659260841701"/>
      </bottom>
      <diagonal/>
    </border>
    <border>
      <left/>
      <right/>
      <top/>
      <bottom style="thin">
        <color theme="8" tint="-0.499984740745262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ck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dashed">
        <color indexed="9"/>
      </bottom>
      <diagonal/>
    </border>
    <border>
      <left style="dashed">
        <color indexed="9"/>
      </left>
      <right/>
      <top style="thin">
        <color indexed="9"/>
      </top>
      <bottom/>
      <diagonal/>
    </border>
    <border>
      <left/>
      <right/>
      <top style="dotted">
        <color theme="8" tint="-0.24994659260841701"/>
      </top>
      <bottom/>
      <diagonal/>
    </border>
    <border>
      <left style="hair">
        <color indexed="9"/>
      </left>
      <right style="thin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n">
        <color theme="0" tint="-0.24994659260841701"/>
      </bottom>
      <diagonal/>
    </border>
  </borders>
  <cellStyleXfs count="10">
    <xf numFmtId="0" fontId="0" fillId="0" borderId="0"/>
    <xf numFmtId="0" fontId="2" fillId="0" borderId="0"/>
    <xf numFmtId="0" fontId="2" fillId="0" borderId="0"/>
    <xf numFmtId="0" fontId="1" fillId="0" borderId="0"/>
    <xf numFmtId="0" fontId="20" fillId="0" borderId="0"/>
    <xf numFmtId="0" fontId="20" fillId="4" borderId="61" applyNumberFormat="0" applyFont="0" applyAlignment="0" applyProtection="0"/>
    <xf numFmtId="0" fontId="2" fillId="0" borderId="0"/>
    <xf numFmtId="0" fontId="6" fillId="9" borderId="77">
      <alignment horizontal="left" vertical="center"/>
      <protection locked="0"/>
    </xf>
    <xf numFmtId="165" fontId="3" fillId="10" borderId="109">
      <alignment horizontal="left" vertical="center" indent="1"/>
    </xf>
    <xf numFmtId="0" fontId="13" fillId="8" borderId="108">
      <alignment vertical="center" wrapText="1"/>
    </xf>
  </cellStyleXfs>
  <cellXfs count="447">
    <xf numFmtId="0" fontId="0" fillId="0" borderId="0" xfId="0"/>
    <xf numFmtId="0" fontId="0" fillId="0" borderId="0" xfId="0" applyProtection="1"/>
    <xf numFmtId="0" fontId="20" fillId="0" borderId="0" xfId="0" applyFont="1" applyProtection="1"/>
    <xf numFmtId="0" fontId="20" fillId="0" borderId="0" xfId="0" applyFont="1" applyAlignment="1" applyProtection="1">
      <alignment horizontal="left" indent="1"/>
    </xf>
    <xf numFmtId="0" fontId="6" fillId="9" borderId="77" xfId="7" applyFont="1" applyProtection="1">
      <alignment horizontal="left" vertical="center"/>
    </xf>
    <xf numFmtId="0" fontId="6" fillId="9" borderId="77" xfId="7" applyProtection="1">
      <alignment horizontal="left" vertical="center"/>
    </xf>
    <xf numFmtId="0" fontId="6" fillId="9" borderId="77" xfId="7" applyAlignment="1" applyProtection="1">
      <alignment horizontal="left" vertical="center" indent="1"/>
    </xf>
    <xf numFmtId="0" fontId="20" fillId="0" borderId="0" xfId="0" applyFont="1" applyAlignment="1" applyProtection="1">
      <alignment vertical="center"/>
    </xf>
    <xf numFmtId="0" fontId="6" fillId="9" borderId="77" xfId="0" applyFont="1" applyFill="1" applyBorder="1" applyAlignment="1" applyProtection="1">
      <alignment horizontal="left" vertical="center"/>
    </xf>
    <xf numFmtId="0" fontId="21" fillId="9" borderId="77" xfId="0" applyFont="1" applyFill="1" applyBorder="1" applyAlignment="1" applyProtection="1">
      <alignment horizontal="left" vertical="center" wrapText="1"/>
    </xf>
    <xf numFmtId="0" fontId="21" fillId="9" borderId="77" xfId="0" applyFont="1" applyFill="1" applyBorder="1" applyAlignment="1" applyProtection="1">
      <alignment horizontal="left" vertical="center" wrapText="1" indent="1"/>
    </xf>
    <xf numFmtId="165" fontId="22" fillId="10" borderId="110" xfId="6" applyNumberFormat="1" applyFont="1" applyFill="1" applyBorder="1" applyAlignment="1" applyProtection="1">
      <alignment horizontal="left" vertical="center" wrapText="1"/>
    </xf>
    <xf numFmtId="165" fontId="22" fillId="10" borderId="110" xfId="6" applyNumberFormat="1" applyFont="1" applyFill="1" applyBorder="1" applyAlignment="1" applyProtection="1">
      <alignment horizontal="left" vertical="center" wrapText="1" indent="1"/>
    </xf>
    <xf numFmtId="0" fontId="22" fillId="0" borderId="0" xfId="0" applyFont="1" applyAlignment="1" applyProtection="1">
      <alignment wrapText="1"/>
    </xf>
    <xf numFmtId="0" fontId="22" fillId="0" borderId="0" xfId="0" applyFont="1" applyAlignment="1" applyProtection="1">
      <alignment horizontal="left" wrapText="1" indent="1"/>
    </xf>
    <xf numFmtId="0" fontId="22" fillId="0" borderId="0" xfId="0" applyFont="1" applyAlignment="1" applyProtection="1">
      <alignment horizontal="left" wrapText="1"/>
    </xf>
    <xf numFmtId="0" fontId="0" fillId="0" borderId="46" xfId="0" applyBorder="1" applyProtection="1"/>
    <xf numFmtId="0" fontId="22" fillId="0" borderId="112" xfId="0" applyFont="1" applyBorder="1" applyAlignment="1" applyProtection="1">
      <alignment horizontal="left" wrapText="1"/>
    </xf>
    <xf numFmtId="0" fontId="22" fillId="0" borderId="112" xfId="0" applyFont="1" applyBorder="1" applyAlignment="1" applyProtection="1">
      <alignment horizontal="left" wrapText="1" indent="1"/>
    </xf>
    <xf numFmtId="165" fontId="3" fillId="10" borderId="109" xfId="8" applyBorder="1" applyProtection="1">
      <alignment horizontal="left" vertical="center" indent="1"/>
    </xf>
    <xf numFmtId="165" fontId="3" fillId="10" borderId="110" xfId="8" applyBorder="1" applyProtection="1">
      <alignment horizontal="left" vertical="center" indent="1"/>
    </xf>
    <xf numFmtId="165" fontId="3" fillId="10" borderId="110" xfId="8" applyBorder="1" applyAlignment="1" applyProtection="1">
      <alignment horizontal="left" vertical="center" indent="2"/>
    </xf>
    <xf numFmtId="0" fontId="3" fillId="0" borderId="0" xfId="3" applyFont="1" applyProtection="1"/>
    <xf numFmtId="0" fontId="3" fillId="0" borderId="0" xfId="3" applyFont="1" applyAlignment="1" applyProtection="1">
      <alignment vertical="center"/>
    </xf>
    <xf numFmtId="17" fontId="3" fillId="0" borderId="0" xfId="3" applyNumberFormat="1" applyFont="1" applyFill="1" applyAlignment="1" applyProtection="1">
      <alignment vertical="center"/>
    </xf>
    <xf numFmtId="0" fontId="20" fillId="0" borderId="113" xfId="0" applyFont="1" applyBorder="1" applyAlignment="1" applyProtection="1">
      <alignment vertical="center"/>
    </xf>
    <xf numFmtId="0" fontId="20" fillId="0" borderId="113" xfId="0" applyFont="1" applyBorder="1" applyAlignment="1" applyProtection="1">
      <alignment horizontal="left" vertical="center" indent="1"/>
    </xf>
    <xf numFmtId="0" fontId="22" fillId="0" borderId="0" xfId="0" applyFont="1" applyProtection="1"/>
    <xf numFmtId="0" fontId="22" fillId="0" borderId="0" xfId="0" applyFont="1" applyAlignment="1" applyProtection="1">
      <alignment horizontal="left" indent="1"/>
    </xf>
    <xf numFmtId="0" fontId="6" fillId="11" borderId="111" xfId="7" applyFill="1" applyBorder="1" applyProtection="1">
      <alignment horizontal="left" vertical="center"/>
    </xf>
    <xf numFmtId="0" fontId="6" fillId="11" borderId="111" xfId="7" applyFill="1" applyBorder="1" applyAlignment="1" applyProtection="1">
      <alignment horizontal="left" vertical="center" indent="1"/>
    </xf>
    <xf numFmtId="0" fontId="20" fillId="0" borderId="0" xfId="0" applyFont="1" applyAlignment="1" applyProtection="1">
      <alignment horizontal="left" vertical="center" indent="1"/>
    </xf>
    <xf numFmtId="0" fontId="0" fillId="0" borderId="0" xfId="0" applyAlignment="1" applyProtection="1">
      <alignment horizontal="left" vertical="center" wrapText="1" indent="1"/>
    </xf>
    <xf numFmtId="0" fontId="0" fillId="0" borderId="0" xfId="0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6" fillId="9" borderId="77" xfId="0" applyFont="1" applyFill="1" applyBorder="1" applyAlignment="1" applyProtection="1">
      <alignment horizontal="left" vertical="center" indent="1"/>
    </xf>
    <xf numFmtId="165" fontId="22" fillId="10" borderId="109" xfId="6" applyNumberFormat="1" applyFont="1" applyFill="1" applyBorder="1" applyAlignment="1" applyProtection="1">
      <alignment horizontal="left" vertical="center" wrapText="1" indent="1"/>
    </xf>
    <xf numFmtId="0" fontId="0" fillId="0" borderId="0" xfId="0" applyBorder="1" applyProtection="1"/>
    <xf numFmtId="0" fontId="33" fillId="0" borderId="0" xfId="0" applyFont="1" applyAlignment="1" applyProtection="1"/>
    <xf numFmtId="165" fontId="22" fillId="10" borderId="119" xfId="6" applyNumberFormat="1" applyFont="1" applyFill="1" applyBorder="1" applyAlignment="1" applyProtection="1">
      <alignment horizontal="left" vertical="center" wrapText="1" indent="1"/>
    </xf>
    <xf numFmtId="165" fontId="22" fillId="10" borderId="0" xfId="6" applyNumberFormat="1" applyFont="1" applyFill="1" applyBorder="1" applyAlignment="1" applyProtection="1">
      <alignment horizontal="left" vertical="center" wrapText="1" indent="1"/>
    </xf>
    <xf numFmtId="165" fontId="22" fillId="10" borderId="0" xfId="6" applyNumberFormat="1" applyFont="1" applyFill="1" applyBorder="1" applyAlignment="1" applyProtection="1">
      <alignment horizontal="justify" vertical="distributed" wrapText="1"/>
    </xf>
    <xf numFmtId="165" fontId="22" fillId="10" borderId="120" xfId="6" applyNumberFormat="1" applyFont="1" applyFill="1" applyBorder="1" applyAlignment="1" applyProtection="1">
      <alignment horizontal="left" vertical="center" wrapText="1" indent="1"/>
    </xf>
    <xf numFmtId="0" fontId="3" fillId="0" borderId="0" xfId="1" applyFont="1" applyAlignment="1" applyProtection="1">
      <alignment vertical="center"/>
    </xf>
    <xf numFmtId="0" fontId="5" fillId="0" borderId="0" xfId="1" applyFont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3" fontId="5" fillId="0" borderId="0" xfId="1" applyNumberFormat="1" applyFont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3" fontId="3" fillId="0" borderId="0" xfId="1" applyNumberFormat="1" applyFont="1" applyAlignment="1" applyProtection="1">
      <alignment vertical="center"/>
    </xf>
    <xf numFmtId="9" fontId="3" fillId="0" borderId="0" xfId="1" applyNumberFormat="1" applyFont="1" applyBorder="1" applyAlignment="1" applyProtection="1">
      <alignment vertical="center"/>
    </xf>
    <xf numFmtId="9" fontId="3" fillId="0" borderId="0" xfId="1" applyNumberFormat="1" applyFont="1" applyAlignment="1" applyProtection="1">
      <alignment vertical="center"/>
    </xf>
    <xf numFmtId="3" fontId="6" fillId="2" borderId="3" xfId="2" applyNumberFormat="1" applyFont="1" applyFill="1" applyBorder="1" applyAlignment="1" applyProtection="1">
      <alignment horizontal="center" vertical="center"/>
    </xf>
    <xf numFmtId="3" fontId="6" fillId="2" borderId="4" xfId="2" applyNumberFormat="1" applyFont="1" applyFill="1" applyBorder="1" applyAlignment="1" applyProtection="1">
      <alignment horizontal="center" vertical="center"/>
    </xf>
    <xf numFmtId="0" fontId="6" fillId="2" borderId="4" xfId="2" applyFont="1" applyFill="1" applyBorder="1" applyAlignment="1" applyProtection="1">
      <alignment horizontal="center" vertical="center"/>
    </xf>
    <xf numFmtId="0" fontId="10" fillId="2" borderId="2" xfId="2" applyFont="1" applyFill="1" applyBorder="1" applyAlignment="1" applyProtection="1">
      <alignment horizontal="center" vertical="center"/>
    </xf>
    <xf numFmtId="0" fontId="10" fillId="2" borderId="10" xfId="2" applyFont="1" applyFill="1" applyBorder="1" applyAlignment="1" applyProtection="1">
      <alignment horizontal="center" vertical="center"/>
    </xf>
    <xf numFmtId="3" fontId="10" fillId="2" borderId="11" xfId="2" applyNumberFormat="1" applyFont="1" applyFill="1" applyBorder="1" applyAlignment="1" applyProtection="1">
      <alignment horizontal="center" vertical="center"/>
    </xf>
    <xf numFmtId="3" fontId="10" fillId="2" borderId="12" xfId="2" applyNumberFormat="1" applyFont="1" applyFill="1" applyBorder="1" applyAlignment="1" applyProtection="1">
      <alignment horizontal="center" vertical="center"/>
    </xf>
    <xf numFmtId="3" fontId="10" fillId="2" borderId="3" xfId="2" applyNumberFormat="1" applyFont="1" applyFill="1" applyBorder="1" applyAlignment="1" applyProtection="1">
      <alignment horizontal="center" vertical="center"/>
    </xf>
    <xf numFmtId="3" fontId="10" fillId="2" borderId="4" xfId="2" applyNumberFormat="1" applyFont="1" applyFill="1" applyBorder="1" applyAlignment="1" applyProtection="1">
      <alignment horizontal="center" vertical="center"/>
    </xf>
    <xf numFmtId="0" fontId="10" fillId="2" borderId="3" xfId="2" applyFont="1" applyFill="1" applyBorder="1" applyAlignment="1" applyProtection="1">
      <alignment horizontal="center" vertical="center"/>
    </xf>
    <xf numFmtId="0" fontId="10" fillId="2" borderId="4" xfId="2" applyFont="1" applyFill="1" applyBorder="1" applyAlignment="1" applyProtection="1">
      <alignment horizontal="center" vertical="center"/>
    </xf>
    <xf numFmtId="0" fontId="9" fillId="0" borderId="0" xfId="1" applyFont="1" applyFill="1" applyAlignment="1" applyProtection="1">
      <alignment vertical="center"/>
    </xf>
    <xf numFmtId="3" fontId="3" fillId="0" borderId="14" xfId="1" applyNumberFormat="1" applyFont="1" applyFill="1" applyBorder="1" applyAlignment="1" applyProtection="1">
      <alignment horizontal="right" vertical="center" indent="1"/>
    </xf>
    <xf numFmtId="164" fontId="11" fillId="0" borderId="15" xfId="1" applyNumberFormat="1" applyFont="1" applyFill="1" applyBorder="1" applyAlignment="1" applyProtection="1">
      <alignment horizontal="right" vertical="center" indent="1"/>
    </xf>
    <xf numFmtId="3" fontId="3" fillId="0" borderId="16" xfId="1" applyNumberFormat="1" applyFont="1" applyFill="1" applyBorder="1" applyAlignment="1" applyProtection="1">
      <alignment horizontal="right" vertical="center" indent="1"/>
    </xf>
    <xf numFmtId="3" fontId="3" fillId="0" borderId="17" xfId="1" quotePrefix="1" applyNumberFormat="1" applyFont="1" applyFill="1" applyBorder="1" applyAlignment="1" applyProtection="1">
      <alignment horizontal="right" vertical="center" indent="1"/>
    </xf>
    <xf numFmtId="0" fontId="0" fillId="0" borderId="0" xfId="0" applyFill="1" applyBorder="1" applyProtection="1"/>
    <xf numFmtId="3" fontId="3" fillId="0" borderId="18" xfId="1" applyNumberFormat="1" applyFont="1" applyFill="1" applyBorder="1" applyAlignment="1" applyProtection="1">
      <alignment horizontal="right" vertical="center" indent="1"/>
    </xf>
    <xf numFmtId="3" fontId="3" fillId="0" borderId="19" xfId="1" quotePrefix="1" applyNumberFormat="1" applyFont="1" applyFill="1" applyBorder="1" applyAlignment="1" applyProtection="1">
      <alignment horizontal="right" vertical="center" indent="1"/>
    </xf>
    <xf numFmtId="164" fontId="11" fillId="0" borderId="18" xfId="1" applyNumberFormat="1" applyFont="1" applyFill="1" applyBorder="1" applyAlignment="1" applyProtection="1">
      <alignment horizontal="right" vertical="center" indent="1"/>
    </xf>
    <xf numFmtId="164" fontId="11" fillId="0" borderId="16" xfId="1" applyNumberFormat="1" applyFont="1" applyFill="1" applyBorder="1" applyAlignment="1" applyProtection="1">
      <alignment horizontal="right" vertical="center" indent="1"/>
    </xf>
    <xf numFmtId="9" fontId="11" fillId="0" borderId="19" xfId="1" quotePrefix="1" applyNumberFormat="1" applyFont="1" applyFill="1" applyBorder="1" applyAlignment="1" applyProtection="1">
      <alignment horizontal="right" vertical="center" indent="1"/>
    </xf>
    <xf numFmtId="3" fontId="3" fillId="0" borderId="21" xfId="1" applyNumberFormat="1" applyFont="1" applyFill="1" applyBorder="1" applyAlignment="1" applyProtection="1">
      <alignment horizontal="right" vertical="center" indent="1"/>
    </xf>
    <xf numFmtId="164" fontId="11" fillId="0" borderId="22" xfId="1" applyNumberFormat="1" applyFont="1" applyFill="1" applyBorder="1" applyAlignment="1" applyProtection="1">
      <alignment horizontal="right" vertical="center" indent="1"/>
    </xf>
    <xf numFmtId="3" fontId="3" fillId="0" borderId="22" xfId="1" applyNumberFormat="1" applyFont="1" applyFill="1" applyBorder="1" applyAlignment="1" applyProtection="1">
      <alignment horizontal="right" vertical="center" indent="1"/>
    </xf>
    <xf numFmtId="3" fontId="3" fillId="0" borderId="23" xfId="1" applyNumberFormat="1" applyFont="1" applyFill="1" applyBorder="1" applyAlignment="1" applyProtection="1">
      <alignment horizontal="right" vertical="center" indent="1"/>
    </xf>
    <xf numFmtId="164" fontId="11" fillId="0" borderId="21" xfId="1" applyNumberFormat="1" applyFont="1" applyFill="1" applyBorder="1" applyAlignment="1" applyProtection="1">
      <alignment horizontal="right" vertical="center" indent="1"/>
    </xf>
    <xf numFmtId="9" fontId="11" fillId="0" borderId="23" xfId="1" applyNumberFormat="1" applyFont="1" applyFill="1" applyBorder="1" applyAlignment="1" applyProtection="1">
      <alignment horizontal="right" vertical="center" indent="1"/>
    </xf>
    <xf numFmtId="9" fontId="11" fillId="0" borderId="22" xfId="1" applyNumberFormat="1" applyFont="1" applyFill="1" applyBorder="1" applyAlignment="1" applyProtection="1">
      <alignment horizontal="right" vertical="center" indent="1"/>
    </xf>
    <xf numFmtId="164" fontId="11" fillId="0" borderId="23" xfId="1" applyNumberFormat="1" applyFont="1" applyFill="1" applyBorder="1" applyAlignment="1" applyProtection="1">
      <alignment horizontal="right" vertical="center" indent="1"/>
    </xf>
    <xf numFmtId="3" fontId="3" fillId="0" borderId="22" xfId="1" quotePrefix="1" applyNumberFormat="1" applyFont="1" applyFill="1" applyBorder="1" applyAlignment="1" applyProtection="1">
      <alignment horizontal="right" vertical="center" indent="1"/>
    </xf>
    <xf numFmtId="3" fontId="3" fillId="0" borderId="25" xfId="1" applyNumberFormat="1" applyFont="1" applyFill="1" applyBorder="1" applyAlignment="1" applyProtection="1">
      <alignment horizontal="right" vertical="center" indent="1"/>
    </xf>
    <xf numFmtId="164" fontId="11" fillId="0" borderId="26" xfId="1" applyNumberFormat="1" applyFont="1" applyFill="1" applyBorder="1" applyAlignment="1" applyProtection="1">
      <alignment horizontal="right" vertical="center" indent="1"/>
    </xf>
    <xf numFmtId="3" fontId="3" fillId="0" borderId="26" xfId="1" applyNumberFormat="1" applyFont="1" applyFill="1" applyBorder="1" applyAlignment="1" applyProtection="1">
      <alignment horizontal="right" vertical="center" indent="1"/>
    </xf>
    <xf numFmtId="3" fontId="3" fillId="0" borderId="27" xfId="1" applyNumberFormat="1" applyFont="1" applyFill="1" applyBorder="1" applyAlignment="1" applyProtection="1">
      <alignment horizontal="right" vertical="center" indent="1"/>
    </xf>
    <xf numFmtId="164" fontId="11" fillId="0" borderId="25" xfId="1" applyNumberFormat="1" applyFont="1" applyFill="1" applyBorder="1" applyAlignment="1" applyProtection="1">
      <alignment horizontal="right" vertical="center" indent="1"/>
    </xf>
    <xf numFmtId="9" fontId="11" fillId="0" borderId="26" xfId="1" applyNumberFormat="1" applyFont="1" applyFill="1" applyBorder="1" applyAlignment="1" applyProtection="1">
      <alignment horizontal="right" vertical="center" indent="1"/>
    </xf>
    <xf numFmtId="9" fontId="11" fillId="0" borderId="27" xfId="1" applyNumberFormat="1" applyFont="1" applyFill="1" applyBorder="1" applyAlignment="1" applyProtection="1">
      <alignment horizontal="right" vertical="center" indent="1"/>
    </xf>
    <xf numFmtId="3" fontId="13" fillId="3" borderId="28" xfId="1" applyNumberFormat="1" applyFont="1" applyFill="1" applyBorder="1" applyAlignment="1" applyProtection="1">
      <alignment horizontal="right" vertical="center" indent="1"/>
    </xf>
    <xf numFmtId="3" fontId="14" fillId="3" borderId="29" xfId="1" applyNumberFormat="1" applyFont="1" applyFill="1" applyBorder="1" applyAlignment="1" applyProtection="1">
      <alignment horizontal="right" vertical="center" indent="1"/>
    </xf>
    <xf numFmtId="3" fontId="6" fillId="3" borderId="30" xfId="1" quotePrefix="1" applyNumberFormat="1" applyFont="1" applyFill="1" applyBorder="1" applyAlignment="1" applyProtection="1">
      <alignment horizontal="right" vertical="center" indent="1"/>
    </xf>
    <xf numFmtId="3" fontId="6" fillId="3" borderId="28" xfId="1" applyNumberFormat="1" applyFont="1" applyFill="1" applyBorder="1" applyAlignment="1" applyProtection="1">
      <alignment horizontal="right" vertical="center" indent="1"/>
    </xf>
    <xf numFmtId="3" fontId="15" fillId="3" borderId="30" xfId="1" applyNumberFormat="1" applyFont="1" applyFill="1" applyBorder="1" applyAlignment="1" applyProtection="1">
      <alignment horizontal="right" vertical="center" indent="1"/>
    </xf>
    <xf numFmtId="3" fontId="15" fillId="3" borderId="28" xfId="1" applyNumberFormat="1" applyFont="1" applyFill="1" applyBorder="1" applyAlignment="1" applyProtection="1">
      <alignment horizontal="right" vertical="center" indent="1"/>
    </xf>
    <xf numFmtId="164" fontId="14" fillId="3" borderId="28" xfId="1" applyNumberFormat="1" applyFont="1" applyFill="1" applyBorder="1" applyAlignment="1" applyProtection="1">
      <alignment horizontal="right" vertical="center" indent="1"/>
    </xf>
    <xf numFmtId="9" fontId="16" fillId="3" borderId="30" xfId="1" applyNumberFormat="1" applyFont="1" applyFill="1" applyBorder="1" applyAlignment="1" applyProtection="1">
      <alignment horizontal="right" vertical="center" indent="1"/>
    </xf>
    <xf numFmtId="9" fontId="16" fillId="3" borderId="28" xfId="1" applyNumberFormat="1" applyFont="1" applyFill="1" applyBorder="1" applyAlignment="1" applyProtection="1">
      <alignment horizontal="right" vertical="center" indent="1"/>
    </xf>
    <xf numFmtId="0" fontId="12" fillId="0" borderId="0" xfId="1" applyFont="1" applyFill="1" applyBorder="1" applyAlignment="1" applyProtection="1">
      <alignment vertical="center"/>
    </xf>
    <xf numFmtId="0" fontId="12" fillId="0" borderId="0" xfId="1" applyFont="1" applyBorder="1" applyAlignment="1" applyProtection="1">
      <alignment vertical="center"/>
    </xf>
    <xf numFmtId="0" fontId="24" fillId="0" borderId="0" xfId="1" applyFont="1" applyAlignment="1" applyProtection="1">
      <alignment vertical="center"/>
    </xf>
    <xf numFmtId="0" fontId="17" fillId="0" borderId="0" xfId="1" applyFont="1" applyBorder="1" applyProtection="1"/>
    <xf numFmtId="0" fontId="23" fillId="0" borderId="0" xfId="1" applyFont="1" applyProtection="1"/>
    <xf numFmtId="0" fontId="3" fillId="0" borderId="0" xfId="1" applyFont="1" applyFill="1" applyAlignment="1" applyProtection="1">
      <alignment vertical="center"/>
    </xf>
    <xf numFmtId="0" fontId="12" fillId="0" borderId="0" xfId="1" applyFont="1" applyAlignment="1" applyProtection="1">
      <alignment vertical="center"/>
    </xf>
    <xf numFmtId="3" fontId="5" fillId="0" borderId="0" xfId="1" applyNumberFormat="1" applyFont="1" applyAlignment="1" applyProtection="1">
      <alignment horizontal="center" vertical="center"/>
    </xf>
    <xf numFmtId="0" fontId="17" fillId="0" borderId="0" xfId="1" applyFont="1" applyProtection="1"/>
    <xf numFmtId="0" fontId="10" fillId="2" borderId="5" xfId="2" applyFont="1" applyFill="1" applyBorder="1" applyAlignment="1" applyProtection="1">
      <alignment horizontal="center" vertical="center"/>
    </xf>
    <xf numFmtId="3" fontId="10" fillId="2" borderId="116" xfId="2" applyNumberFormat="1" applyFont="1" applyFill="1" applyBorder="1" applyAlignment="1" applyProtection="1">
      <alignment horizontal="center" vertical="center"/>
    </xf>
    <xf numFmtId="1" fontId="3" fillId="0" borderId="19" xfId="1" applyNumberFormat="1" applyFont="1" applyFill="1" applyBorder="1" applyAlignment="1" applyProtection="1">
      <alignment horizontal="right" vertical="center" indent="1"/>
    </xf>
    <xf numFmtId="1" fontId="3" fillId="0" borderId="23" xfId="1" applyNumberFormat="1" applyFont="1" applyFill="1" applyBorder="1" applyAlignment="1" applyProtection="1">
      <alignment horizontal="right" vertical="center" indent="1"/>
    </xf>
    <xf numFmtId="3" fontId="13" fillId="3" borderId="0" xfId="1" applyNumberFormat="1" applyFont="1" applyFill="1" applyBorder="1" applyAlignment="1" applyProtection="1">
      <alignment horizontal="right" vertical="center" indent="1"/>
    </xf>
    <xf numFmtId="3" fontId="14" fillId="3" borderId="118" xfId="1" applyNumberFormat="1" applyFont="1" applyFill="1" applyBorder="1" applyAlignment="1" applyProtection="1">
      <alignment horizontal="right" vertical="center" indent="1"/>
    </xf>
    <xf numFmtId="3" fontId="6" fillId="3" borderId="57" xfId="1" quotePrefix="1" applyNumberFormat="1" applyFont="1" applyFill="1" applyBorder="1" applyAlignment="1" applyProtection="1">
      <alignment horizontal="right" vertical="center" indent="1"/>
    </xf>
    <xf numFmtId="3" fontId="6" fillId="3" borderId="0" xfId="1" applyNumberFormat="1" applyFont="1" applyFill="1" applyBorder="1" applyAlignment="1" applyProtection="1">
      <alignment horizontal="right" vertical="center" indent="1"/>
    </xf>
    <xf numFmtId="0" fontId="28" fillId="0" borderId="0" xfId="1" applyFont="1" applyAlignment="1" applyProtection="1">
      <alignment horizontal="left" vertical="center" indent="1"/>
    </xf>
    <xf numFmtId="0" fontId="28" fillId="0" borderId="0" xfId="1" applyFont="1" applyBorder="1" applyAlignment="1" applyProtection="1">
      <alignment horizontal="left" vertical="center" indent="1"/>
    </xf>
    <xf numFmtId="3" fontId="0" fillId="0" borderId="0" xfId="0" applyNumberFormat="1" applyProtection="1"/>
    <xf numFmtId="164" fontId="26" fillId="3" borderId="0" xfId="1" applyNumberFormat="1" applyFont="1" applyFill="1" applyBorder="1" applyAlignment="1" applyProtection="1">
      <alignment horizontal="right" vertical="center" indent="1"/>
    </xf>
    <xf numFmtId="0" fontId="33" fillId="0" borderId="0" xfId="0" applyFont="1" applyProtection="1"/>
    <xf numFmtId="0" fontId="18" fillId="0" borderId="0" xfId="1" applyFont="1" applyFill="1" applyAlignment="1" applyProtection="1">
      <alignment vertical="center"/>
    </xf>
    <xf numFmtId="0" fontId="1" fillId="0" borderId="0" xfId="3" applyProtection="1"/>
    <xf numFmtId="0" fontId="18" fillId="0" borderId="0" xfId="1" applyFont="1" applyFill="1" applyAlignment="1" applyProtection="1">
      <alignment horizontal="left" vertical="center"/>
    </xf>
    <xf numFmtId="4" fontId="6" fillId="2" borderId="4" xfId="2" applyNumberFormat="1" applyFont="1" applyFill="1" applyBorder="1" applyAlignment="1" applyProtection="1">
      <alignment horizontal="center" vertical="center"/>
    </xf>
    <xf numFmtId="3" fontId="3" fillId="0" borderId="14" xfId="1" applyNumberFormat="1" applyFont="1" applyFill="1" applyBorder="1" applyAlignment="1" applyProtection="1">
      <alignment horizontal="left" vertical="center" indent="1"/>
    </xf>
    <xf numFmtId="4" fontId="3" fillId="0" borderId="14" xfId="1" applyNumberFormat="1" applyFont="1" applyFill="1" applyBorder="1" applyAlignment="1" applyProtection="1">
      <alignment horizontal="right" vertical="center" indent="1"/>
    </xf>
    <xf numFmtId="3" fontId="13" fillId="3" borderId="30" xfId="1" applyNumberFormat="1" applyFont="1" applyFill="1" applyBorder="1" applyAlignment="1" applyProtection="1">
      <alignment horizontal="right" vertical="center" indent="1"/>
    </xf>
    <xf numFmtId="4" fontId="13" fillId="3" borderId="28" xfId="1" applyNumberFormat="1" applyFont="1" applyFill="1" applyBorder="1" applyAlignment="1" applyProtection="1">
      <alignment horizontal="right" vertical="center" indent="1"/>
    </xf>
    <xf numFmtId="3" fontId="13" fillId="3" borderId="31" xfId="1" applyNumberFormat="1" applyFont="1" applyFill="1" applyBorder="1" applyAlignment="1" applyProtection="1">
      <alignment horizontal="right" vertical="center" indent="1"/>
    </xf>
    <xf numFmtId="3" fontId="13" fillId="3" borderId="39" xfId="1" applyNumberFormat="1" applyFont="1" applyFill="1" applyBorder="1" applyAlignment="1" applyProtection="1">
      <alignment horizontal="right" vertical="center" indent="1"/>
    </xf>
    <xf numFmtId="4" fontId="13" fillId="3" borderId="38" xfId="1" applyNumberFormat="1" applyFont="1" applyFill="1" applyBorder="1" applyAlignment="1" applyProtection="1">
      <alignment horizontal="right" vertical="center" indent="1"/>
    </xf>
    <xf numFmtId="4" fontId="13" fillId="3" borderId="30" xfId="1" applyNumberFormat="1" applyFont="1" applyFill="1" applyBorder="1" applyAlignment="1" applyProtection="1">
      <alignment horizontal="right" vertical="center" indent="1"/>
    </xf>
    <xf numFmtId="0" fontId="1" fillId="0" borderId="0" xfId="3" applyAlignment="1" applyProtection="1">
      <alignment wrapText="1"/>
    </xf>
    <xf numFmtId="0" fontId="1" fillId="0" borderId="0" xfId="3" applyAlignment="1" applyProtection="1">
      <alignment horizontal="left"/>
    </xf>
    <xf numFmtId="3" fontId="1" fillId="0" borderId="0" xfId="3" applyNumberFormat="1" applyProtection="1"/>
    <xf numFmtId="4" fontId="1" fillId="0" borderId="0" xfId="3" applyNumberFormat="1" applyProtection="1"/>
    <xf numFmtId="0" fontId="4" fillId="0" borderId="0" xfId="1" applyFont="1" applyFill="1" applyAlignment="1" applyProtection="1">
      <alignment vertical="center"/>
    </xf>
    <xf numFmtId="1" fontId="6" fillId="2" borderId="114" xfId="2" applyNumberFormat="1" applyFont="1" applyFill="1" applyBorder="1" applyAlignment="1" applyProtection="1">
      <alignment horizontal="center" vertical="center"/>
    </xf>
    <xf numFmtId="4" fontId="6" fillId="2" borderId="49" xfId="2" applyNumberFormat="1" applyFont="1" applyFill="1" applyBorder="1" applyAlignment="1" applyProtection="1">
      <alignment horizontal="center" vertical="center"/>
    </xf>
    <xf numFmtId="3" fontId="3" fillId="0" borderId="48" xfId="1" applyNumberFormat="1" applyFont="1" applyFill="1" applyBorder="1" applyAlignment="1" applyProtection="1">
      <alignment horizontal="right" vertical="center" indent="1"/>
    </xf>
    <xf numFmtId="3" fontId="3" fillId="0" borderId="82" xfId="1" applyNumberFormat="1" applyFont="1" applyFill="1" applyBorder="1" applyAlignment="1" applyProtection="1">
      <alignment horizontal="right" vertical="center" indent="1"/>
    </xf>
    <xf numFmtId="4" fontId="3" fillId="0" borderId="64" xfId="1" applyNumberFormat="1" applyFont="1" applyFill="1" applyBorder="1" applyAlignment="1" applyProtection="1">
      <alignment horizontal="right" vertical="center" indent="1"/>
    </xf>
    <xf numFmtId="4" fontId="13" fillId="3" borderId="62" xfId="1" applyNumberFormat="1" applyFont="1" applyFill="1" applyBorder="1" applyAlignment="1" applyProtection="1">
      <alignment horizontal="right" vertical="center" indent="1"/>
    </xf>
    <xf numFmtId="4" fontId="13" fillId="3" borderId="60" xfId="1" applyNumberFormat="1" applyFont="1" applyFill="1" applyBorder="1" applyAlignment="1" applyProtection="1">
      <alignment horizontal="right" vertical="center" indent="1"/>
    </xf>
    <xf numFmtId="4" fontId="13" fillId="3" borderId="75" xfId="1" applyNumberFormat="1" applyFont="1" applyFill="1" applyBorder="1" applyAlignment="1" applyProtection="1">
      <alignment horizontal="right" vertical="center" indent="1"/>
    </xf>
    <xf numFmtId="4" fontId="13" fillId="3" borderId="63" xfId="1" applyNumberFormat="1" applyFont="1" applyFill="1" applyBorder="1" applyAlignment="1" applyProtection="1">
      <alignment horizontal="right" vertical="center" indent="1"/>
    </xf>
    <xf numFmtId="4" fontId="6" fillId="2" borderId="53" xfId="2" applyNumberFormat="1" applyFont="1" applyFill="1" applyBorder="1" applyAlignment="1" applyProtection="1">
      <alignment horizontal="center" vertical="center"/>
    </xf>
    <xf numFmtId="3" fontId="13" fillId="3" borderId="66" xfId="1" applyNumberFormat="1" applyFont="1" applyFill="1" applyBorder="1" applyAlignment="1" applyProtection="1">
      <alignment vertical="center"/>
    </xf>
    <xf numFmtId="4" fontId="13" fillId="3" borderId="67" xfId="1" applyNumberFormat="1" applyFont="1" applyFill="1" applyBorder="1" applyAlignment="1" applyProtection="1">
      <alignment horizontal="right" vertical="center" indent="1"/>
    </xf>
    <xf numFmtId="0" fontId="6" fillId="3" borderId="68" xfId="1" applyFont="1" applyFill="1" applyBorder="1" applyAlignment="1" applyProtection="1">
      <alignment horizontal="center" vertical="center" wrapText="1"/>
    </xf>
    <xf numFmtId="3" fontId="13" fillId="3" borderId="69" xfId="1" applyNumberFormat="1" applyFont="1" applyFill="1" applyBorder="1" applyAlignment="1" applyProtection="1">
      <alignment horizontal="right" vertical="center" indent="1"/>
    </xf>
    <xf numFmtId="3" fontId="13" fillId="3" borderId="3" xfId="1" applyNumberFormat="1" applyFont="1" applyFill="1" applyBorder="1" applyAlignment="1" applyProtection="1">
      <alignment horizontal="right" vertical="center" indent="1"/>
    </xf>
    <xf numFmtId="4" fontId="13" fillId="3" borderId="69" xfId="1" applyNumberFormat="1" applyFont="1" applyFill="1" applyBorder="1" applyAlignment="1" applyProtection="1">
      <alignment horizontal="right" vertical="center" indent="1"/>
    </xf>
    <xf numFmtId="3" fontId="13" fillId="3" borderId="70" xfId="1" applyNumberFormat="1" applyFont="1" applyFill="1" applyBorder="1" applyAlignment="1" applyProtection="1">
      <alignment horizontal="right" vertical="center" indent="1"/>
    </xf>
    <xf numFmtId="3" fontId="13" fillId="3" borderId="71" xfId="1" applyNumberFormat="1" applyFont="1" applyFill="1" applyBorder="1" applyAlignment="1" applyProtection="1">
      <alignment horizontal="right" vertical="center" indent="1"/>
    </xf>
    <xf numFmtId="4" fontId="13" fillId="3" borderId="70" xfId="1" applyNumberFormat="1" applyFont="1" applyFill="1" applyBorder="1" applyAlignment="1" applyProtection="1">
      <alignment horizontal="right" vertical="center" indent="1"/>
    </xf>
    <xf numFmtId="3" fontId="13" fillId="3" borderId="1" xfId="1" applyNumberFormat="1" applyFont="1" applyFill="1" applyBorder="1" applyAlignment="1" applyProtection="1">
      <alignment horizontal="right" vertical="center" indent="1"/>
    </xf>
    <xf numFmtId="3" fontId="13" fillId="3" borderId="99" xfId="1" applyNumberFormat="1" applyFont="1" applyFill="1" applyBorder="1" applyAlignment="1" applyProtection="1">
      <alignment horizontal="right" vertical="center" indent="1"/>
    </xf>
    <xf numFmtId="4" fontId="13" fillId="3" borderId="1" xfId="1" applyNumberFormat="1" applyFont="1" applyFill="1" applyBorder="1" applyAlignment="1" applyProtection="1">
      <alignment horizontal="right" vertical="center" indent="1"/>
    </xf>
    <xf numFmtId="4" fontId="3" fillId="0" borderId="103" xfId="1" applyNumberFormat="1" applyFont="1" applyFill="1" applyBorder="1" applyAlignment="1" applyProtection="1">
      <alignment horizontal="right" vertical="center" indent="1"/>
    </xf>
    <xf numFmtId="3" fontId="3" fillId="0" borderId="104" xfId="1" applyNumberFormat="1" applyFont="1" applyFill="1" applyBorder="1" applyAlignment="1" applyProtection="1">
      <alignment horizontal="right" vertical="center" indent="1"/>
    </xf>
    <xf numFmtId="4" fontId="3" fillId="0" borderId="105" xfId="1" applyNumberFormat="1" applyFont="1" applyFill="1" applyBorder="1" applyAlignment="1" applyProtection="1">
      <alignment horizontal="right" vertical="center" indent="1"/>
    </xf>
    <xf numFmtId="3" fontId="13" fillId="3" borderId="54" xfId="1" applyNumberFormat="1" applyFont="1" applyFill="1" applyBorder="1" applyAlignment="1" applyProtection="1">
      <alignment horizontal="right" vertical="center" indent="1"/>
    </xf>
    <xf numFmtId="3" fontId="13" fillId="3" borderId="100" xfId="1" applyNumberFormat="1" applyFont="1" applyFill="1" applyBorder="1" applyAlignment="1" applyProtection="1">
      <alignment horizontal="right" vertical="center" indent="1"/>
    </xf>
    <xf numFmtId="4" fontId="13" fillId="3" borderId="45" xfId="1" applyNumberFormat="1" applyFont="1" applyFill="1" applyBorder="1" applyAlignment="1" applyProtection="1">
      <alignment horizontal="right" vertical="center" indent="1"/>
    </xf>
    <xf numFmtId="3" fontId="13" fillId="3" borderId="9" xfId="1" applyNumberFormat="1" applyFont="1" applyFill="1" applyBorder="1" applyAlignment="1" applyProtection="1">
      <alignment horizontal="right" vertical="center" indent="1"/>
    </xf>
    <xf numFmtId="4" fontId="13" fillId="3" borderId="4" xfId="1" applyNumberFormat="1" applyFont="1" applyFill="1" applyBorder="1" applyAlignment="1" applyProtection="1">
      <alignment horizontal="right" vertical="center" indent="1"/>
    </xf>
    <xf numFmtId="4" fontId="13" fillId="3" borderId="72" xfId="1" applyNumberFormat="1" applyFont="1" applyFill="1" applyBorder="1" applyAlignment="1" applyProtection="1">
      <alignment horizontal="right" vertical="center" indent="1"/>
    </xf>
    <xf numFmtId="3" fontId="13" fillId="3" borderId="67" xfId="1" applyNumberFormat="1" applyFont="1" applyFill="1" applyBorder="1" applyAlignment="1" applyProtection="1">
      <alignment horizontal="right" vertical="center" indent="1"/>
    </xf>
    <xf numFmtId="0" fontId="1" fillId="0" borderId="0" xfId="3" applyAlignment="1" applyProtection="1"/>
    <xf numFmtId="1" fontId="1" fillId="0" borderId="0" xfId="3" applyNumberFormat="1" applyProtection="1"/>
    <xf numFmtId="3" fontId="3" fillId="0" borderId="64" xfId="1" applyNumberFormat="1" applyFont="1" applyFill="1" applyBorder="1" applyAlignment="1" applyProtection="1">
      <alignment horizontal="right" vertical="center" indent="1"/>
    </xf>
    <xf numFmtId="0" fontId="6" fillId="3" borderId="37" xfId="1" applyFont="1" applyFill="1" applyBorder="1" applyAlignment="1" applyProtection="1">
      <alignment vertical="center" wrapText="1"/>
    </xf>
    <xf numFmtId="3" fontId="13" fillId="3" borderId="75" xfId="1" applyNumberFormat="1" applyFont="1" applyFill="1" applyBorder="1" applyAlignment="1" applyProtection="1">
      <alignment horizontal="right" vertical="center" indent="1"/>
    </xf>
    <xf numFmtId="0" fontId="4" fillId="0" borderId="0" xfId="1" applyFont="1" applyFill="1" applyAlignment="1" applyProtection="1">
      <alignment vertical="center" wrapText="1"/>
    </xf>
    <xf numFmtId="3" fontId="3" fillId="0" borderId="48" xfId="1" applyNumberFormat="1" applyFont="1" applyFill="1" applyBorder="1" applyAlignment="1" applyProtection="1">
      <alignment horizontal="left" vertical="center" indent="1"/>
    </xf>
    <xf numFmtId="4" fontId="3" fillId="0" borderId="48" xfId="1" applyNumberFormat="1" applyFont="1" applyFill="1" applyBorder="1" applyAlignment="1" applyProtection="1">
      <alignment horizontal="right" vertical="center" indent="1"/>
    </xf>
    <xf numFmtId="4" fontId="13" fillId="3" borderId="0" xfId="1" applyNumberFormat="1" applyFont="1" applyFill="1" applyBorder="1" applyAlignment="1" applyProtection="1">
      <alignment horizontal="right" vertical="center" indent="1"/>
    </xf>
    <xf numFmtId="4" fontId="1" fillId="0" borderId="0" xfId="3" applyNumberFormat="1" applyAlignment="1" applyProtection="1">
      <alignment horizontal="right"/>
    </xf>
    <xf numFmtId="3" fontId="6" fillId="2" borderId="49" xfId="2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center"/>
    </xf>
    <xf numFmtId="0" fontId="3" fillId="0" borderId="50" xfId="1" applyFont="1" applyFill="1" applyBorder="1" applyAlignment="1" applyProtection="1">
      <alignment horizontal="right" vertical="center" wrapText="1" indent="1"/>
    </xf>
    <xf numFmtId="3" fontId="3" fillId="0" borderId="51" xfId="1" applyNumberFormat="1" applyFont="1" applyFill="1" applyBorder="1" applyAlignment="1" applyProtection="1">
      <alignment horizontal="right" vertical="center" indent="1"/>
    </xf>
    <xf numFmtId="4" fontId="3" fillId="0" borderId="51" xfId="1" applyNumberFormat="1" applyFont="1" applyFill="1" applyBorder="1" applyAlignment="1" applyProtection="1">
      <alignment horizontal="right" vertical="center" indent="1"/>
    </xf>
    <xf numFmtId="3" fontId="3" fillId="0" borderId="17" xfId="1" applyNumberFormat="1" applyFont="1" applyFill="1" applyBorder="1" applyAlignment="1" applyProtection="1">
      <alignment horizontal="right" vertical="center" indent="1"/>
    </xf>
    <xf numFmtId="0" fontId="3" fillId="0" borderId="21" xfId="1" applyFont="1" applyFill="1" applyBorder="1" applyAlignment="1" applyProtection="1">
      <alignment horizontal="right" vertical="center" wrapText="1" indent="1"/>
    </xf>
    <xf numFmtId="4" fontId="3" fillId="0" borderId="22" xfId="1" applyNumberFormat="1" applyFont="1" applyFill="1" applyBorder="1" applyAlignment="1" applyProtection="1">
      <alignment horizontal="right" vertical="center" indent="1"/>
    </xf>
    <xf numFmtId="3" fontId="3" fillId="0" borderId="20" xfId="1" applyNumberFormat="1" applyFont="1" applyFill="1" applyBorder="1" applyAlignment="1" applyProtection="1">
      <alignment horizontal="right" vertical="center" indent="1"/>
    </xf>
    <xf numFmtId="0" fontId="3" fillId="0" borderId="0" xfId="1" applyFont="1" applyAlignment="1" applyProtection="1">
      <alignment horizontal="right" vertical="center"/>
    </xf>
    <xf numFmtId="0" fontId="25" fillId="0" borderId="0" xfId="3" applyFont="1" applyProtection="1"/>
    <xf numFmtId="0" fontId="25" fillId="0" borderId="0" xfId="3" applyFont="1" applyAlignment="1" applyProtection="1"/>
    <xf numFmtId="1" fontId="6" fillId="2" borderId="77" xfId="2" applyNumberFormat="1" applyFont="1" applyFill="1" applyBorder="1" applyAlignment="1" applyProtection="1">
      <alignment vertical="center"/>
    </xf>
    <xf numFmtId="3" fontId="6" fillId="2" borderId="52" xfId="2" applyNumberFormat="1" applyFont="1" applyFill="1" applyBorder="1" applyAlignment="1" applyProtection="1">
      <alignment horizontal="center" vertical="center"/>
    </xf>
    <xf numFmtId="3" fontId="6" fillId="2" borderId="47" xfId="2" applyNumberFormat="1" applyFont="1" applyFill="1" applyBorder="1" applyAlignment="1" applyProtection="1">
      <alignment horizontal="center" vertical="center"/>
    </xf>
    <xf numFmtId="4" fontId="3" fillId="0" borderId="14" xfId="1" applyNumberFormat="1" applyFont="1" applyFill="1" applyBorder="1" applyAlignment="1" applyProtection="1">
      <alignment horizontal="left" vertical="center" indent="1"/>
    </xf>
    <xf numFmtId="164" fontId="3" fillId="0" borderId="48" xfId="1" applyNumberFormat="1" applyFont="1" applyFill="1" applyBorder="1" applyAlignment="1" applyProtection="1">
      <alignment horizontal="right" vertical="center" indent="1"/>
    </xf>
    <xf numFmtId="164" fontId="3" fillId="0" borderId="17" xfId="1" applyNumberFormat="1" applyFont="1" applyFill="1" applyBorder="1" applyAlignment="1" applyProtection="1">
      <alignment horizontal="right" vertical="center" indent="1"/>
    </xf>
    <xf numFmtId="0" fontId="6" fillId="3" borderId="0" xfId="1" applyFont="1" applyFill="1" applyBorder="1" applyAlignment="1" applyProtection="1">
      <alignment vertical="center" wrapText="1"/>
    </xf>
    <xf numFmtId="3" fontId="6" fillId="3" borderId="35" xfId="1" applyNumberFormat="1" applyFont="1" applyFill="1" applyBorder="1" applyAlignment="1" applyProtection="1">
      <alignment horizontal="right" vertical="center" wrapText="1" indent="1"/>
    </xf>
    <xf numFmtId="9" fontId="13" fillId="3" borderId="0" xfId="1" applyNumberFormat="1" applyFont="1" applyFill="1" applyBorder="1" applyAlignment="1" applyProtection="1">
      <alignment horizontal="right" vertical="center" indent="1"/>
    </xf>
    <xf numFmtId="164" fontId="13" fillId="3" borderId="78" xfId="1" applyNumberFormat="1" applyFont="1" applyFill="1" applyBorder="1" applyAlignment="1" applyProtection="1">
      <alignment horizontal="right" vertical="center" indent="1"/>
    </xf>
    <xf numFmtId="3" fontId="6" fillId="2" borderId="37" xfId="2" applyNumberFormat="1" applyFont="1" applyFill="1" applyBorder="1" applyAlignment="1" applyProtection="1">
      <alignment horizontal="center" vertical="center"/>
    </xf>
    <xf numFmtId="3" fontId="6" fillId="2" borderId="74" xfId="2" applyNumberFormat="1" applyFont="1" applyFill="1" applyBorder="1" applyAlignment="1" applyProtection="1">
      <alignment horizontal="center" vertical="center"/>
    </xf>
    <xf numFmtId="9" fontId="3" fillId="0" borderId="14" xfId="1" applyNumberFormat="1" applyFont="1" applyFill="1" applyBorder="1" applyAlignment="1" applyProtection="1">
      <alignment horizontal="left" vertical="center" indent="1"/>
    </xf>
    <xf numFmtId="0" fontId="21" fillId="2" borderId="41" xfId="2" applyFont="1" applyFill="1" applyBorder="1" applyAlignment="1" applyProtection="1">
      <alignment horizontal="center" vertical="center"/>
    </xf>
    <xf numFmtId="0" fontId="21" fillId="2" borderId="80" xfId="2" applyFont="1" applyFill="1" applyBorder="1" applyAlignment="1" applyProtection="1">
      <alignment horizontal="center" vertical="center"/>
    </xf>
    <xf numFmtId="9" fontId="3" fillId="0" borderId="48" xfId="1" applyNumberFormat="1" applyFont="1" applyFill="1" applyBorder="1" applyAlignment="1" applyProtection="1">
      <alignment horizontal="right" vertical="center" indent="1"/>
    </xf>
    <xf numFmtId="9" fontId="3" fillId="0" borderId="17" xfId="1" applyNumberFormat="1" applyFont="1" applyFill="1" applyBorder="1" applyAlignment="1" applyProtection="1">
      <alignment horizontal="right" vertical="center" indent="1"/>
    </xf>
    <xf numFmtId="164" fontId="13" fillId="3" borderId="79" xfId="1" applyNumberFormat="1" applyFont="1" applyFill="1" applyBorder="1" applyAlignment="1" applyProtection="1">
      <alignment horizontal="right" vertical="center" indent="1"/>
    </xf>
    <xf numFmtId="0" fontId="21" fillId="2" borderId="58" xfId="2" applyFont="1" applyFill="1" applyBorder="1" applyAlignment="1" applyProtection="1">
      <alignment horizontal="center" vertical="center"/>
    </xf>
    <xf numFmtId="164" fontId="13" fillId="3" borderId="0" xfId="1" applyNumberFormat="1" applyFont="1" applyFill="1" applyBorder="1" applyAlignment="1" applyProtection="1">
      <alignment horizontal="right" vertical="center" indent="1"/>
    </xf>
    <xf numFmtId="0" fontId="20" fillId="0" borderId="0" xfId="4" applyProtection="1"/>
    <xf numFmtId="0" fontId="21" fillId="0" borderId="56" xfId="2" applyFont="1" applyFill="1" applyBorder="1" applyAlignment="1" applyProtection="1">
      <alignment vertical="center"/>
    </xf>
    <xf numFmtId="0" fontId="21" fillId="0" borderId="55" xfId="2" applyFont="1" applyFill="1" applyBorder="1" applyAlignment="1" applyProtection="1">
      <alignment vertical="center"/>
    </xf>
    <xf numFmtId="0" fontId="20" fillId="0" borderId="0" xfId="4" applyFont="1" applyProtection="1"/>
    <xf numFmtId="0" fontId="21" fillId="2" borderId="57" xfId="2" applyFont="1" applyFill="1" applyBorder="1" applyAlignment="1" applyProtection="1">
      <alignment horizontal="center" vertical="center"/>
    </xf>
    <xf numFmtId="0" fontId="20" fillId="0" borderId="0" xfId="4" applyAlignment="1" applyProtection="1">
      <alignment horizontal="right"/>
    </xf>
    <xf numFmtId="49" fontId="3" fillId="0" borderId="14" xfId="1" applyNumberFormat="1" applyFont="1" applyFill="1" applyBorder="1" applyAlignment="1" applyProtection="1">
      <alignment horizontal="center" vertical="center"/>
    </xf>
    <xf numFmtId="0" fontId="20" fillId="0" borderId="0" xfId="4" applyFont="1" applyAlignment="1" applyProtection="1">
      <alignment horizontal="right"/>
    </xf>
    <xf numFmtId="4" fontId="21" fillId="3" borderId="59" xfId="2" applyNumberFormat="1" applyFont="1" applyFill="1" applyBorder="1" applyAlignment="1" applyProtection="1">
      <alignment horizontal="left" vertical="center" wrapText="1"/>
    </xf>
    <xf numFmtId="3" fontId="21" fillId="3" borderId="60" xfId="2" applyNumberFormat="1" applyFont="1" applyFill="1" applyBorder="1" applyAlignment="1" applyProtection="1">
      <alignment horizontal="right" vertical="center" indent="1"/>
    </xf>
    <xf numFmtId="9" fontId="21" fillId="3" borderId="57" xfId="4" applyNumberFormat="1" applyFont="1" applyFill="1" applyBorder="1" applyAlignment="1" applyProtection="1">
      <alignment horizontal="right" vertical="center" indent="1"/>
    </xf>
    <xf numFmtId="9" fontId="21" fillId="3" borderId="60" xfId="2" applyNumberFormat="1" applyFont="1" applyFill="1" applyBorder="1" applyAlignment="1" applyProtection="1">
      <alignment horizontal="right" vertical="center" indent="1"/>
    </xf>
    <xf numFmtId="164" fontId="21" fillId="3" borderId="81" xfId="4" applyNumberFormat="1" applyFont="1" applyFill="1" applyBorder="1" applyAlignment="1" applyProtection="1">
      <alignment horizontal="right" vertical="center" indent="1"/>
    </xf>
    <xf numFmtId="0" fontId="22" fillId="0" borderId="0" xfId="4" applyFont="1" applyAlignment="1" applyProtection="1">
      <alignment vertical="top"/>
    </xf>
    <xf numFmtId="3" fontId="20" fillId="0" borderId="0" xfId="4" applyNumberFormat="1" applyProtection="1"/>
    <xf numFmtId="9" fontId="20" fillId="0" borderId="0" xfId="4" applyNumberFormat="1" applyProtection="1"/>
    <xf numFmtId="0" fontId="20" fillId="0" borderId="0" xfId="4" applyFill="1" applyProtection="1"/>
    <xf numFmtId="0" fontId="22" fillId="0" borderId="0" xfId="4" applyFont="1" applyProtection="1"/>
    <xf numFmtId="0" fontId="22" fillId="0" borderId="0" xfId="0" applyFont="1" applyAlignment="1" applyProtection="1">
      <alignment horizontal="left" vertical="center" wrapText="1"/>
    </xf>
    <xf numFmtId="49" fontId="3" fillId="0" borderId="14" xfId="1" applyNumberFormat="1" applyFont="1" applyFill="1" applyBorder="1" applyAlignment="1" applyProtection="1">
      <alignment horizontal="left" vertical="center" wrapText="1"/>
    </xf>
    <xf numFmtId="0" fontId="26" fillId="5" borderId="46" xfId="0" applyFont="1" applyFill="1" applyBorder="1" applyAlignment="1" applyProtection="1">
      <alignment horizontal="left" vertical="center" wrapText="1"/>
    </xf>
    <xf numFmtId="3" fontId="26" fillId="5" borderId="35" xfId="0" applyNumberFormat="1" applyFont="1" applyFill="1" applyBorder="1" applyAlignment="1" applyProtection="1">
      <alignment horizontal="right" vertical="center" wrapText="1" indent="1"/>
    </xf>
    <xf numFmtId="3" fontId="26" fillId="5" borderId="35" xfId="0" applyNumberFormat="1" applyFont="1" applyFill="1" applyBorder="1" applyAlignment="1" applyProtection="1">
      <alignment horizontal="right" vertical="center" indent="1"/>
    </xf>
    <xf numFmtId="0" fontId="26" fillId="2" borderId="68" xfId="0" applyFont="1" applyFill="1" applyBorder="1" applyAlignment="1" applyProtection="1">
      <alignment horizontal="center" vertical="center" wrapText="1"/>
    </xf>
    <xf numFmtId="3" fontId="3" fillId="0" borderId="48" xfId="1" applyNumberFormat="1" applyFont="1" applyFill="1" applyBorder="1" applyAlignment="1" applyProtection="1">
      <alignment horizontal="right" vertical="center" wrapText="1" indent="1"/>
    </xf>
    <xf numFmtId="164" fontId="3" fillId="0" borderId="48" xfId="1" applyNumberFormat="1" applyFont="1" applyFill="1" applyBorder="1" applyAlignment="1" applyProtection="1">
      <alignment horizontal="right" vertical="center" wrapText="1" indent="1"/>
    </xf>
    <xf numFmtId="164" fontId="3" fillId="0" borderId="17" xfId="1" applyNumberFormat="1" applyFont="1" applyFill="1" applyBorder="1" applyAlignment="1" applyProtection="1">
      <alignment horizontal="right" vertical="center" wrapText="1" indent="1"/>
    </xf>
    <xf numFmtId="9" fontId="26" fillId="5" borderId="35" xfId="0" applyNumberFormat="1" applyFont="1" applyFill="1" applyBorder="1" applyAlignment="1" applyProtection="1">
      <alignment horizontal="right" vertical="center" wrapText="1" indent="1"/>
    </xf>
    <xf numFmtId="9" fontId="26" fillId="5" borderId="49" xfId="0" applyNumberFormat="1" applyFont="1" applyFill="1" applyBorder="1" applyAlignment="1" applyProtection="1">
      <alignment horizontal="right" vertical="center" indent="1"/>
    </xf>
    <xf numFmtId="164" fontId="26" fillId="5" borderId="49" xfId="0" applyNumberFormat="1" applyFont="1" applyFill="1" applyBorder="1" applyAlignment="1" applyProtection="1">
      <alignment horizontal="right" vertical="center" indent="1"/>
    </xf>
    <xf numFmtId="0" fontId="26" fillId="2" borderId="46" xfId="0" applyFont="1" applyFill="1" applyBorder="1" applyAlignment="1" applyProtection="1">
      <alignment horizontal="center"/>
    </xf>
    <xf numFmtId="0" fontId="26" fillId="2" borderId="35" xfId="0" applyFont="1" applyFill="1" applyBorder="1" applyAlignment="1" applyProtection="1">
      <alignment horizontal="center"/>
    </xf>
    <xf numFmtId="0" fontId="26" fillId="2" borderId="49" xfId="0" applyFont="1" applyFill="1" applyBorder="1" applyAlignment="1" applyProtection="1">
      <alignment horizontal="center"/>
    </xf>
    <xf numFmtId="49" fontId="28" fillId="0" borderId="14" xfId="1" applyNumberFormat="1" applyFont="1" applyFill="1" applyBorder="1" applyAlignment="1" applyProtection="1">
      <alignment horizontal="left" vertical="center" wrapText="1"/>
    </xf>
    <xf numFmtId="3" fontId="3" fillId="0" borderId="17" xfId="1" applyNumberFormat="1" applyFont="1" applyFill="1" applyBorder="1" applyAlignment="1" applyProtection="1">
      <alignment horizontal="right" vertical="center" wrapText="1" indent="1"/>
    </xf>
    <xf numFmtId="49" fontId="3" fillId="0" borderId="48" xfId="1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49" fontId="3" fillId="0" borderId="91" xfId="1" applyNumberFormat="1" applyFont="1" applyFill="1" applyBorder="1" applyAlignment="1" applyProtection="1">
      <alignment horizontal="left" vertical="center" wrapText="1"/>
    </xf>
    <xf numFmtId="3" fontId="3" fillId="0" borderId="91" xfId="1" applyNumberFormat="1" applyFont="1" applyFill="1" applyBorder="1" applyAlignment="1" applyProtection="1">
      <alignment horizontal="right" vertical="center" wrapText="1" indent="1"/>
    </xf>
    <xf numFmtId="3" fontId="3" fillId="0" borderId="106" xfId="1" applyNumberFormat="1" applyFont="1" applyFill="1" applyBorder="1" applyAlignment="1" applyProtection="1">
      <alignment horizontal="right" vertical="center" wrapText="1" indent="1"/>
    </xf>
    <xf numFmtId="0" fontId="30" fillId="0" borderId="84" xfId="3" applyFont="1" applyFill="1" applyBorder="1" applyAlignment="1" applyProtection="1">
      <alignment horizontal="left"/>
    </xf>
    <xf numFmtId="3" fontId="6" fillId="7" borderId="85" xfId="3" applyNumberFormat="1" applyFont="1" applyFill="1" applyBorder="1" applyAlignment="1" applyProtection="1">
      <alignment horizontal="right" vertical="center" indent="1"/>
    </xf>
    <xf numFmtId="3" fontId="6" fillId="7" borderId="87" xfId="3" applyNumberFormat="1" applyFont="1" applyFill="1" applyBorder="1" applyAlignment="1" applyProtection="1">
      <alignment horizontal="right" vertical="center" indent="1"/>
    </xf>
    <xf numFmtId="1" fontId="22" fillId="0" borderId="0" xfId="3" applyNumberFormat="1" applyFont="1" applyBorder="1" applyProtection="1"/>
    <xf numFmtId="3" fontId="22" fillId="0" borderId="0" xfId="3" applyNumberFormat="1" applyFont="1" applyBorder="1" applyAlignment="1" applyProtection="1">
      <alignment horizontal="right" vertical="center" indent="1"/>
    </xf>
    <xf numFmtId="1" fontId="29" fillId="0" borderId="0" xfId="3" applyNumberFormat="1" applyFont="1" applyBorder="1" applyProtection="1"/>
    <xf numFmtId="3" fontId="1" fillId="0" borderId="0" xfId="3" applyNumberFormat="1" applyBorder="1" applyProtection="1"/>
    <xf numFmtId="0" fontId="32" fillId="0" borderId="0" xfId="3" applyFont="1" applyProtection="1"/>
    <xf numFmtId="49" fontId="3" fillId="0" borderId="107" xfId="1" applyNumberFormat="1" applyFont="1" applyFill="1" applyBorder="1" applyAlignment="1" applyProtection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2" borderId="92" xfId="2" applyFont="1" applyFill="1" applyBorder="1" applyAlignment="1" applyProtection="1">
      <alignment horizontal="center" vertical="center"/>
    </xf>
    <xf numFmtId="0" fontId="6" fillId="2" borderId="93" xfId="2" applyFont="1" applyFill="1" applyBorder="1" applyAlignment="1" applyProtection="1">
      <alignment horizontal="center" vertical="center"/>
    </xf>
    <xf numFmtId="4" fontId="6" fillId="3" borderId="92" xfId="2" applyNumberFormat="1" applyFont="1" applyFill="1" applyBorder="1" applyAlignment="1" applyProtection="1">
      <alignment horizontal="left" vertical="center" wrapText="1"/>
    </xf>
    <xf numFmtId="3" fontId="6" fillId="3" borderId="95" xfId="2" applyNumberFormat="1" applyFont="1" applyFill="1" applyBorder="1" applyAlignment="1" applyProtection="1">
      <alignment horizontal="right" vertical="center" indent="1"/>
    </xf>
    <xf numFmtId="3" fontId="6" fillId="3" borderId="60" xfId="2" applyNumberFormat="1" applyFont="1" applyFill="1" applyBorder="1" applyAlignment="1" applyProtection="1">
      <alignment vertical="center"/>
    </xf>
    <xf numFmtId="3" fontId="6" fillId="3" borderId="0" xfId="2" applyNumberFormat="1" applyFont="1" applyFill="1" applyBorder="1" applyAlignment="1" applyProtection="1">
      <alignment horizontal="right" vertical="center" indent="1"/>
    </xf>
    <xf numFmtId="0" fontId="22" fillId="0" borderId="0" xfId="0" applyFont="1" applyFill="1" applyAlignment="1" applyProtection="1"/>
    <xf numFmtId="0" fontId="0" fillId="0" borderId="0" xfId="0" applyFill="1" applyProtection="1"/>
    <xf numFmtId="4" fontId="6" fillId="3" borderId="96" xfId="2" applyNumberFormat="1" applyFont="1" applyFill="1" applyBorder="1" applyAlignment="1" applyProtection="1">
      <alignment horizontal="left" vertical="center" wrapText="1"/>
    </xf>
    <xf numFmtId="3" fontId="6" fillId="3" borderId="97" xfId="2" applyNumberFormat="1" applyFont="1" applyFill="1" applyBorder="1" applyAlignment="1" applyProtection="1">
      <alignment horizontal="right" vertical="center" indent="1"/>
    </xf>
    <xf numFmtId="0" fontId="28" fillId="0" borderId="0" xfId="2" applyFont="1" applyBorder="1" applyAlignment="1" applyProtection="1">
      <alignment horizontal="center" vertical="center"/>
    </xf>
    <xf numFmtId="4" fontId="6" fillId="3" borderId="59" xfId="2" applyNumberFormat="1" applyFont="1" applyFill="1" applyBorder="1" applyAlignment="1" applyProtection="1">
      <alignment horizontal="left" vertical="center" wrapText="1"/>
    </xf>
    <xf numFmtId="3" fontId="6" fillId="3" borderId="94" xfId="2" applyNumberFormat="1" applyFont="1" applyFill="1" applyBorder="1" applyAlignment="1" applyProtection="1">
      <alignment horizontal="right" vertical="center" indent="1"/>
    </xf>
    <xf numFmtId="1" fontId="6" fillId="3" borderId="57" xfId="0" applyNumberFormat="1" applyFont="1" applyFill="1" applyBorder="1" applyAlignment="1" applyProtection="1">
      <alignment horizontal="right" vertical="center" indent="1"/>
    </xf>
    <xf numFmtId="3" fontId="6" fillId="3" borderId="57" xfId="0" applyNumberFormat="1" applyFont="1" applyFill="1" applyBorder="1" applyAlignment="1" applyProtection="1">
      <alignment horizontal="right" vertical="center" indent="1"/>
    </xf>
    <xf numFmtId="2" fontId="6" fillId="3" borderId="60" xfId="0" applyNumberFormat="1" applyFont="1" applyFill="1" applyBorder="1" applyAlignment="1" applyProtection="1">
      <alignment horizontal="right" vertical="center" indent="1"/>
    </xf>
    <xf numFmtId="2" fontId="3" fillId="0" borderId="48" xfId="1" applyNumberFormat="1" applyFont="1" applyFill="1" applyBorder="1" applyAlignment="1" applyProtection="1">
      <alignment horizontal="right" vertical="center" wrapText="1" indent="1"/>
    </xf>
    <xf numFmtId="2" fontId="3" fillId="0" borderId="17" xfId="1" applyNumberFormat="1" applyFont="1" applyFill="1" applyBorder="1" applyAlignment="1" applyProtection="1">
      <alignment horizontal="right" vertical="center" wrapText="1" indent="1"/>
    </xf>
    <xf numFmtId="0" fontId="3" fillId="0" borderId="20" xfId="1" applyFont="1" applyFill="1" applyBorder="1" applyAlignment="1" applyProtection="1">
      <alignment horizontal="left" vertical="center" wrapText="1" indent="1"/>
    </xf>
    <xf numFmtId="0" fontId="4" fillId="0" borderId="0" xfId="1" applyFont="1" applyFill="1" applyAlignment="1" applyProtection="1">
      <alignment horizontal="left" vertical="center"/>
    </xf>
    <xf numFmtId="0" fontId="6" fillId="2" borderId="2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/>
    </xf>
    <xf numFmtId="0" fontId="6" fillId="3" borderId="37" xfId="1" applyFont="1" applyFill="1" applyBorder="1" applyAlignment="1" applyProtection="1">
      <alignment horizontal="center" vertical="center" wrapText="1"/>
    </xf>
    <xf numFmtId="0" fontId="6" fillId="3" borderId="35" xfId="1" applyFont="1" applyFill="1" applyBorder="1" applyAlignment="1" applyProtection="1">
      <alignment horizontal="center" vertical="center" wrapText="1"/>
    </xf>
    <xf numFmtId="3" fontId="6" fillId="2" borderId="46" xfId="2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left" vertical="center" wrapText="1"/>
    </xf>
    <xf numFmtId="0" fontId="6" fillId="3" borderId="47" xfId="1" applyFont="1" applyFill="1" applyBorder="1" applyAlignment="1" applyProtection="1">
      <alignment horizontal="center" vertical="center" wrapText="1"/>
    </xf>
    <xf numFmtId="0" fontId="6" fillId="3" borderId="53" xfId="1" applyFont="1" applyFill="1" applyBorder="1" applyAlignment="1" applyProtection="1">
      <alignment horizontal="center" vertical="center" wrapText="1"/>
    </xf>
    <xf numFmtId="3" fontId="13" fillId="3" borderId="65" xfId="1" applyNumberFormat="1" applyFont="1" applyFill="1" applyBorder="1" applyAlignment="1" applyProtection="1">
      <alignment horizontal="right" vertical="center"/>
    </xf>
    <xf numFmtId="3" fontId="13" fillId="3" borderId="54" xfId="1" applyNumberFormat="1" applyFont="1" applyFill="1" applyBorder="1" applyAlignment="1" applyProtection="1">
      <alignment horizontal="right" vertical="center"/>
    </xf>
    <xf numFmtId="3" fontId="13" fillId="3" borderId="47" xfId="1" applyNumberFormat="1" applyFont="1" applyFill="1" applyBorder="1" applyAlignment="1" applyProtection="1">
      <alignment horizontal="right" vertical="center"/>
    </xf>
    <xf numFmtId="0" fontId="6" fillId="2" borderId="0" xfId="2" applyFont="1" applyFill="1" applyBorder="1" applyAlignment="1" applyProtection="1">
      <alignment horizontal="center" vertical="center" wrapText="1"/>
    </xf>
    <xf numFmtId="0" fontId="6" fillId="2" borderId="49" xfId="2" applyFont="1" applyFill="1" applyBorder="1" applyAlignment="1" applyProtection="1">
      <alignment horizontal="center" vertical="center" wrapText="1"/>
    </xf>
    <xf numFmtId="1" fontId="6" fillId="2" borderId="53" xfId="2" applyNumberFormat="1" applyFont="1" applyFill="1" applyBorder="1" applyAlignment="1" applyProtection="1">
      <alignment horizontal="center" vertical="center"/>
    </xf>
    <xf numFmtId="1" fontId="6" fillId="2" borderId="46" xfId="2" applyNumberFormat="1" applyFont="1" applyFill="1" applyBorder="1" applyAlignment="1" applyProtection="1">
      <alignment horizontal="center" vertical="center"/>
    </xf>
    <xf numFmtId="0" fontId="21" fillId="2" borderId="53" xfId="2" applyFont="1" applyFill="1" applyBorder="1" applyAlignment="1" applyProtection="1">
      <alignment horizontal="center" vertical="center"/>
    </xf>
    <xf numFmtId="0" fontId="21" fillId="2" borderId="0" xfId="2" applyFont="1" applyFill="1" applyBorder="1" applyAlignment="1" applyProtection="1">
      <alignment horizontal="center" vertical="center"/>
    </xf>
    <xf numFmtId="0" fontId="14" fillId="6" borderId="37" xfId="3" applyFont="1" applyFill="1" applyBorder="1" applyAlignment="1" applyProtection="1">
      <alignment horizontal="center" vertical="center" wrapText="1"/>
    </xf>
    <xf numFmtId="49" fontId="3" fillId="0" borderId="21" xfId="1" applyNumberFormat="1" applyFont="1" applyFill="1" applyBorder="1" applyAlignment="1" applyProtection="1">
      <alignment horizontal="left" vertical="center" wrapText="1"/>
    </xf>
    <xf numFmtId="0" fontId="6" fillId="2" borderId="94" xfId="2" applyFont="1" applyFill="1" applyBorder="1" applyAlignment="1" applyProtection="1">
      <alignment horizontal="center" vertical="center"/>
    </xf>
    <xf numFmtId="0" fontId="6" fillId="12" borderId="0" xfId="7" applyFill="1" applyBorder="1" applyAlignment="1" applyProtection="1">
      <alignment horizontal="left" vertical="center" wrapText="1"/>
    </xf>
    <xf numFmtId="0" fontId="6" fillId="12" borderId="77" xfId="7" applyFill="1" applyAlignment="1" applyProtection="1">
      <alignment horizontal="left" vertical="center" wrapText="1"/>
    </xf>
    <xf numFmtId="0" fontId="6" fillId="12" borderId="46" xfId="7" applyFill="1" applyBorder="1" applyAlignment="1" applyProtection="1">
      <alignment horizontal="left" vertical="center" wrapText="1"/>
    </xf>
    <xf numFmtId="0" fontId="6" fillId="12" borderId="44" xfId="7" applyFill="1" applyBorder="1" applyAlignment="1" applyProtection="1">
      <alignment horizontal="left" vertical="center" wrapText="1"/>
    </xf>
    <xf numFmtId="165" fontId="22" fillId="10" borderId="121" xfId="6" applyNumberFormat="1" applyFont="1" applyFill="1" applyBorder="1" applyAlignment="1" applyProtection="1">
      <alignment horizontal="left" vertical="center" wrapText="1"/>
    </xf>
    <xf numFmtId="165" fontId="22" fillId="10" borderId="122" xfId="6" applyNumberFormat="1" applyFont="1" applyFill="1" applyBorder="1" applyAlignment="1" applyProtection="1">
      <alignment horizontal="left" vertical="center" wrapText="1"/>
    </xf>
    <xf numFmtId="165" fontId="22" fillId="10" borderId="123" xfId="6" applyNumberFormat="1" applyFont="1" applyFill="1" applyBorder="1" applyAlignment="1" applyProtection="1">
      <alignment horizontal="left" vertical="center" wrapText="1"/>
    </xf>
    <xf numFmtId="0" fontId="3" fillId="0" borderId="24" xfId="1" applyFont="1" applyBorder="1" applyAlignment="1" applyProtection="1">
      <alignment horizontal="left" vertical="center" indent="1"/>
    </xf>
    <xf numFmtId="0" fontId="6" fillId="3" borderId="7" xfId="1" applyFont="1" applyFill="1" applyBorder="1" applyAlignment="1" applyProtection="1">
      <alignment horizontal="left" vertical="center" indent="1"/>
    </xf>
    <xf numFmtId="0" fontId="3" fillId="0" borderId="20" xfId="1" applyFont="1" applyBorder="1" applyAlignment="1" applyProtection="1">
      <alignment horizontal="left" vertical="center" wrapText="1" indent="1"/>
    </xf>
    <xf numFmtId="0" fontId="3" fillId="0" borderId="20" xfId="1" applyFont="1" applyBorder="1" applyAlignment="1" applyProtection="1">
      <alignment horizontal="left" vertical="center" indent="1"/>
    </xf>
    <xf numFmtId="0" fontId="7" fillId="2" borderId="2" xfId="2" applyFont="1" applyFill="1" applyBorder="1" applyAlignment="1" applyProtection="1">
      <alignment horizontal="center" vertical="center"/>
    </xf>
    <xf numFmtId="3" fontId="7" fillId="2" borderId="3" xfId="2" applyNumberFormat="1" applyFont="1" applyFill="1" applyBorder="1" applyAlignment="1" applyProtection="1">
      <alignment horizontal="center" vertical="center"/>
    </xf>
    <xf numFmtId="3" fontId="7" fillId="2" borderId="4" xfId="2" applyNumberFormat="1" applyFont="1" applyFill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left" vertical="center" indent="1"/>
    </xf>
    <xf numFmtId="0" fontId="3" fillId="0" borderId="20" xfId="1" applyFont="1" applyFill="1" applyBorder="1" applyAlignment="1" applyProtection="1">
      <alignment horizontal="left" vertical="center" wrapText="1" indent="1"/>
    </xf>
    <xf numFmtId="0" fontId="7" fillId="2" borderId="3" xfId="2" applyFont="1" applyFill="1" applyBorder="1" applyAlignment="1" applyProtection="1">
      <alignment horizontal="center" vertical="center"/>
    </xf>
    <xf numFmtId="0" fontId="7" fillId="2" borderId="4" xfId="2" applyFont="1" applyFill="1" applyBorder="1" applyAlignment="1" applyProtection="1">
      <alignment horizontal="center" vertical="center" wrapText="1"/>
    </xf>
    <xf numFmtId="0" fontId="4" fillId="0" borderId="0" xfId="1" applyFont="1" applyFill="1" applyAlignment="1" applyProtection="1">
      <alignment horizontal="left" vertical="center"/>
    </xf>
    <xf numFmtId="0" fontId="6" fillId="2" borderId="0" xfId="2" applyFont="1" applyFill="1" applyBorder="1" applyAlignment="1" applyProtection="1">
      <alignment horizontal="center" vertical="center"/>
    </xf>
    <xf numFmtId="0" fontId="6" fillId="2" borderId="1" xfId="2" applyFont="1" applyFill="1" applyBorder="1" applyAlignment="1" applyProtection="1">
      <alignment horizontal="center" vertical="center"/>
    </xf>
    <xf numFmtId="0" fontId="6" fillId="2" borderId="2" xfId="2" applyFont="1" applyFill="1" applyBorder="1" applyAlignment="1" applyProtection="1">
      <alignment horizontal="center" vertical="center"/>
    </xf>
    <xf numFmtId="0" fontId="6" fillId="2" borderId="3" xfId="2" applyFont="1" applyFill="1" applyBorder="1" applyAlignment="1" applyProtection="1">
      <alignment horizontal="center" vertical="center"/>
    </xf>
    <xf numFmtId="0" fontId="7" fillId="2" borderId="5" xfId="2" applyFont="1" applyFill="1" applyBorder="1" applyAlignment="1" applyProtection="1">
      <alignment horizontal="center" vertical="center"/>
    </xf>
    <xf numFmtId="0" fontId="7" fillId="2" borderId="8" xfId="2" applyFont="1" applyFill="1" applyBorder="1" applyAlignment="1" applyProtection="1">
      <alignment horizontal="center" vertical="center"/>
    </xf>
    <xf numFmtId="0" fontId="8" fillId="2" borderId="0" xfId="2" applyFont="1" applyFill="1" applyBorder="1" applyAlignment="1" applyProtection="1">
      <alignment horizontal="center" vertical="center" wrapText="1"/>
    </xf>
    <xf numFmtId="3" fontId="7" fillId="2" borderId="6" xfId="2" applyNumberFormat="1" applyFont="1" applyFill="1" applyBorder="1" applyAlignment="1" applyProtection="1">
      <alignment horizontal="center" vertical="center"/>
    </xf>
    <xf numFmtId="3" fontId="7" fillId="2" borderId="9" xfId="2" applyNumberFormat="1" applyFont="1" applyFill="1" applyBorder="1" applyAlignment="1" applyProtection="1">
      <alignment horizontal="center" vertical="center"/>
    </xf>
    <xf numFmtId="3" fontId="7" fillId="2" borderId="7" xfId="2" applyNumberFormat="1" applyFont="1" applyFill="1" applyBorder="1" applyAlignment="1" applyProtection="1">
      <alignment horizontal="center" vertical="center" wrapText="1"/>
    </xf>
    <xf numFmtId="3" fontId="7" fillId="2" borderId="1" xfId="2" applyNumberFormat="1" applyFont="1" applyFill="1" applyBorder="1" applyAlignment="1" applyProtection="1">
      <alignment horizontal="center" vertical="center" wrapText="1"/>
    </xf>
    <xf numFmtId="0" fontId="6" fillId="3" borderId="117" xfId="1" applyFont="1" applyFill="1" applyBorder="1" applyAlignment="1" applyProtection="1">
      <alignment horizontal="left" vertical="center" indent="1"/>
    </xf>
    <xf numFmtId="0" fontId="6" fillId="3" borderId="0" xfId="1" applyFont="1" applyFill="1" applyBorder="1" applyAlignment="1" applyProtection="1">
      <alignment horizontal="left" vertical="center" indent="1"/>
    </xf>
    <xf numFmtId="0" fontId="6" fillId="3" borderId="0" xfId="1" applyFont="1" applyFill="1" applyBorder="1" applyAlignment="1" applyProtection="1">
      <alignment horizontal="center" vertical="center" wrapText="1"/>
    </xf>
    <xf numFmtId="0" fontId="6" fillId="2" borderId="69" xfId="2" applyFont="1" applyFill="1" applyBorder="1" applyAlignment="1" applyProtection="1">
      <alignment horizontal="center" vertical="center"/>
    </xf>
    <xf numFmtId="0" fontId="8" fillId="2" borderId="6" xfId="2" applyFont="1" applyFill="1" applyBorder="1" applyAlignment="1" applyProtection="1">
      <alignment horizontal="center" vertical="center" wrapText="1"/>
    </xf>
    <xf numFmtId="0" fontId="8" fillId="2" borderId="115" xfId="2" applyFont="1" applyFill="1" applyBorder="1" applyAlignment="1" applyProtection="1">
      <alignment horizontal="center" vertical="center" wrapText="1"/>
    </xf>
    <xf numFmtId="3" fontId="7" fillId="2" borderId="72" xfId="2" applyNumberFormat="1" applyFont="1" applyFill="1" applyBorder="1" applyAlignment="1" applyProtection="1">
      <alignment horizontal="center" vertical="center" wrapText="1"/>
    </xf>
    <xf numFmtId="3" fontId="7" fillId="2" borderId="45" xfId="2" applyNumberFormat="1" applyFont="1" applyFill="1" applyBorder="1" applyAlignment="1" applyProtection="1">
      <alignment horizontal="center" vertical="center" wrapText="1"/>
    </xf>
    <xf numFmtId="0" fontId="3" fillId="0" borderId="13" xfId="1" applyFont="1" applyBorder="1" applyAlignment="1" applyProtection="1">
      <alignment horizontal="left" vertical="center" wrapText="1" indent="1"/>
    </xf>
    <xf numFmtId="0" fontId="6" fillId="3" borderId="37" xfId="1" applyFont="1" applyFill="1" applyBorder="1" applyAlignment="1" applyProtection="1">
      <alignment horizontal="center" vertical="center" wrapText="1"/>
    </xf>
    <xf numFmtId="0" fontId="6" fillId="3" borderId="35" xfId="1" applyFont="1" applyFill="1" applyBorder="1" applyAlignment="1" applyProtection="1">
      <alignment horizontal="center" vertical="center" wrapText="1"/>
    </xf>
    <xf numFmtId="0" fontId="6" fillId="3" borderId="41" xfId="1" applyFont="1" applyFill="1" applyBorder="1" applyAlignment="1" applyProtection="1">
      <alignment horizontal="center" vertical="center" wrapText="1"/>
    </xf>
    <xf numFmtId="0" fontId="6" fillId="3" borderId="36" xfId="1" applyFont="1" applyFill="1" applyBorder="1" applyAlignment="1" applyProtection="1">
      <alignment horizontal="center" vertical="center" wrapText="1"/>
    </xf>
    <xf numFmtId="0" fontId="6" fillId="3" borderId="34" xfId="1" applyFont="1" applyFill="1" applyBorder="1" applyAlignment="1" applyProtection="1">
      <alignment horizontal="center" vertical="center" wrapText="1"/>
    </xf>
    <xf numFmtId="0" fontId="6" fillId="3" borderId="33" xfId="1" applyFont="1" applyFill="1" applyBorder="1" applyAlignment="1" applyProtection="1">
      <alignment horizontal="center" vertical="center" wrapText="1"/>
    </xf>
    <xf numFmtId="3" fontId="13" fillId="3" borderId="28" xfId="1" applyNumberFormat="1" applyFont="1" applyFill="1" applyBorder="1" applyAlignment="1" applyProtection="1">
      <alignment horizontal="left" vertical="center"/>
    </xf>
    <xf numFmtId="3" fontId="13" fillId="3" borderId="40" xfId="1" applyNumberFormat="1" applyFont="1" applyFill="1" applyBorder="1" applyAlignment="1" applyProtection="1">
      <alignment horizontal="left" vertical="center"/>
    </xf>
    <xf numFmtId="0" fontId="6" fillId="3" borderId="43" xfId="1" applyFont="1" applyFill="1" applyBorder="1" applyAlignment="1" applyProtection="1">
      <alignment horizontal="center" vertical="center" wrapText="1"/>
    </xf>
    <xf numFmtId="0" fontId="6" fillId="3" borderId="42" xfId="1" applyFont="1" applyFill="1" applyBorder="1" applyAlignment="1" applyProtection="1">
      <alignment horizontal="center" vertical="center" wrapText="1"/>
    </xf>
    <xf numFmtId="3" fontId="13" fillId="3" borderId="38" xfId="1" applyNumberFormat="1" applyFont="1" applyFill="1" applyBorder="1" applyAlignment="1" applyProtection="1">
      <alignment horizontal="left" vertical="center"/>
    </xf>
    <xf numFmtId="3" fontId="13" fillId="3" borderId="32" xfId="1" applyNumberFormat="1" applyFont="1" applyFill="1" applyBorder="1" applyAlignment="1" applyProtection="1">
      <alignment horizontal="left" vertical="center"/>
    </xf>
    <xf numFmtId="1" fontId="6" fillId="2" borderId="45" xfId="2" applyNumberFormat="1" applyFont="1" applyFill="1" applyBorder="1" applyAlignment="1" applyProtection="1">
      <alignment horizontal="center" vertical="center"/>
    </xf>
    <xf numFmtId="1" fontId="6" fillId="2" borderId="1" xfId="2" applyNumberFormat="1" applyFont="1" applyFill="1" applyBorder="1" applyAlignment="1" applyProtection="1">
      <alignment horizontal="center" vertical="center"/>
    </xf>
    <xf numFmtId="3" fontId="6" fillId="2" borderId="35" xfId="2" applyNumberFormat="1" applyFont="1" applyFill="1" applyBorder="1" applyAlignment="1" applyProtection="1">
      <alignment horizontal="center" vertical="center" wrapText="1"/>
    </xf>
    <xf numFmtId="3" fontId="6" fillId="2" borderId="41" xfId="2" applyNumberFormat="1" applyFont="1" applyFill="1" applyBorder="1" applyAlignment="1" applyProtection="1">
      <alignment horizontal="center" vertical="center" wrapText="1"/>
    </xf>
    <xf numFmtId="3" fontId="6" fillId="2" borderId="0" xfId="2" applyNumberFormat="1" applyFont="1" applyFill="1" applyBorder="1" applyAlignment="1" applyProtection="1">
      <alignment horizontal="center" vertical="center"/>
    </xf>
    <xf numFmtId="3" fontId="6" fillId="2" borderId="1" xfId="2" applyNumberFormat="1" applyFont="1" applyFill="1" applyBorder="1" applyAlignment="1" applyProtection="1">
      <alignment horizontal="center" vertical="center"/>
    </xf>
    <xf numFmtId="3" fontId="6" fillId="2" borderId="46" xfId="2" applyNumberFormat="1" applyFont="1" applyFill="1" applyBorder="1" applyAlignment="1" applyProtection="1">
      <alignment horizontal="center" vertical="center"/>
    </xf>
    <xf numFmtId="3" fontId="6" fillId="2" borderId="44" xfId="2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left" vertical="center" wrapText="1"/>
    </xf>
    <xf numFmtId="0" fontId="6" fillId="3" borderId="7" xfId="1" applyFont="1" applyFill="1" applyBorder="1" applyAlignment="1" applyProtection="1">
      <alignment horizontal="left" vertical="center" wrapText="1"/>
    </xf>
    <xf numFmtId="0" fontId="6" fillId="3" borderId="47" xfId="1" applyFont="1" applyFill="1" applyBorder="1" applyAlignment="1" applyProtection="1">
      <alignment horizontal="center" vertical="center" wrapText="1"/>
    </xf>
    <xf numFmtId="0" fontId="6" fillId="3" borderId="49" xfId="1" applyFont="1" applyFill="1" applyBorder="1" applyAlignment="1" applyProtection="1">
      <alignment horizontal="center" vertical="center" wrapText="1"/>
    </xf>
    <xf numFmtId="0" fontId="6" fillId="3" borderId="53" xfId="1" applyFont="1" applyFill="1" applyBorder="1" applyAlignment="1" applyProtection="1">
      <alignment horizontal="center" vertical="center" wrapText="1"/>
    </xf>
    <xf numFmtId="0" fontId="6" fillId="3" borderId="52" xfId="1" applyFont="1" applyFill="1" applyBorder="1" applyAlignment="1" applyProtection="1">
      <alignment horizontal="center" vertical="center" wrapText="1"/>
    </xf>
    <xf numFmtId="0" fontId="6" fillId="3" borderId="46" xfId="1" applyFont="1" applyFill="1" applyBorder="1" applyAlignment="1" applyProtection="1">
      <alignment horizontal="center" vertical="center" wrapText="1"/>
    </xf>
    <xf numFmtId="0" fontId="6" fillId="3" borderId="44" xfId="1" applyFont="1" applyFill="1" applyBorder="1" applyAlignment="1" applyProtection="1">
      <alignment horizontal="center" vertical="center" wrapText="1"/>
    </xf>
    <xf numFmtId="3" fontId="6" fillId="2" borderId="35" xfId="2" applyNumberFormat="1" applyFont="1" applyFill="1" applyBorder="1" applyAlignment="1" applyProtection="1">
      <alignment horizontal="center" vertical="center"/>
    </xf>
    <xf numFmtId="3" fontId="13" fillId="3" borderId="65" xfId="1" applyNumberFormat="1" applyFont="1" applyFill="1" applyBorder="1" applyAlignment="1" applyProtection="1">
      <alignment horizontal="right" vertical="center"/>
    </xf>
    <xf numFmtId="3" fontId="13" fillId="3" borderId="102" xfId="1" applyNumberFormat="1" applyFont="1" applyFill="1" applyBorder="1" applyAlignment="1" applyProtection="1">
      <alignment horizontal="right" vertical="center"/>
    </xf>
    <xf numFmtId="3" fontId="13" fillId="3" borderId="54" xfId="1" applyNumberFormat="1" applyFont="1" applyFill="1" applyBorder="1" applyAlignment="1" applyProtection="1">
      <alignment horizontal="right" vertical="center"/>
    </xf>
    <xf numFmtId="3" fontId="13" fillId="3" borderId="101" xfId="1" applyNumberFormat="1" applyFont="1" applyFill="1" applyBorder="1" applyAlignment="1" applyProtection="1">
      <alignment horizontal="right" vertical="center"/>
    </xf>
    <xf numFmtId="3" fontId="6" fillId="2" borderId="41" xfId="2" applyNumberFormat="1" applyFont="1" applyFill="1" applyBorder="1" applyAlignment="1" applyProtection="1">
      <alignment horizontal="center" vertical="center"/>
    </xf>
    <xf numFmtId="0" fontId="6" fillId="3" borderId="0" xfId="1" applyFont="1" applyFill="1" applyBorder="1" applyAlignment="1" applyProtection="1">
      <alignment horizontal="left" vertical="center" wrapText="1"/>
    </xf>
    <xf numFmtId="3" fontId="13" fillId="3" borderId="47" xfId="1" applyNumberFormat="1" applyFont="1" applyFill="1" applyBorder="1" applyAlignment="1" applyProtection="1">
      <alignment horizontal="left" vertical="center"/>
    </xf>
    <xf numFmtId="3" fontId="13" fillId="3" borderId="74" xfId="1" applyNumberFormat="1" applyFont="1" applyFill="1" applyBorder="1" applyAlignment="1" applyProtection="1">
      <alignment horizontal="left" vertical="center"/>
    </xf>
    <xf numFmtId="3" fontId="13" fillId="3" borderId="73" xfId="1" applyNumberFormat="1" applyFont="1" applyFill="1" applyBorder="1" applyAlignment="1" applyProtection="1">
      <alignment horizontal="left" vertical="center"/>
    </xf>
    <xf numFmtId="3" fontId="13" fillId="3" borderId="47" xfId="1" applyNumberFormat="1" applyFont="1" applyFill="1" applyBorder="1" applyAlignment="1" applyProtection="1">
      <alignment horizontal="right" vertical="center"/>
    </xf>
    <xf numFmtId="3" fontId="13" fillId="3" borderId="74" xfId="1" applyNumberFormat="1" applyFont="1" applyFill="1" applyBorder="1" applyAlignment="1" applyProtection="1">
      <alignment horizontal="right" vertical="center"/>
    </xf>
    <xf numFmtId="3" fontId="13" fillId="3" borderId="73" xfId="1" applyNumberFormat="1" applyFont="1" applyFill="1" applyBorder="1" applyAlignment="1" applyProtection="1">
      <alignment horizontal="right" vertical="center"/>
    </xf>
    <xf numFmtId="3" fontId="13" fillId="3" borderId="56" xfId="1" applyNumberFormat="1" applyFont="1" applyFill="1" applyBorder="1" applyAlignment="1" applyProtection="1">
      <alignment horizontal="right" vertical="center"/>
    </xf>
    <xf numFmtId="4" fontId="3" fillId="0" borderId="64" xfId="1" applyNumberFormat="1" applyFont="1" applyFill="1" applyBorder="1" applyAlignment="1" applyProtection="1">
      <alignment horizontal="center" vertical="center"/>
    </xf>
    <xf numFmtId="4" fontId="3" fillId="0" borderId="76" xfId="1" applyNumberFormat="1" applyFont="1" applyFill="1" applyBorder="1" applyAlignment="1" applyProtection="1">
      <alignment horizontal="center" vertical="center"/>
    </xf>
    <xf numFmtId="0" fontId="3" fillId="0" borderId="22" xfId="1" applyFont="1" applyFill="1" applyBorder="1" applyAlignment="1" applyProtection="1">
      <alignment horizontal="left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6" fillId="2" borderId="46" xfId="2" applyFont="1" applyFill="1" applyBorder="1" applyAlignment="1" applyProtection="1">
      <alignment horizontal="center" vertical="center" wrapText="1"/>
    </xf>
    <xf numFmtId="0" fontId="6" fillId="2" borderId="49" xfId="2" applyFont="1" applyFill="1" applyBorder="1" applyAlignment="1" applyProtection="1">
      <alignment horizontal="center" vertical="center" wrapText="1"/>
    </xf>
    <xf numFmtId="0" fontId="3" fillId="0" borderId="51" xfId="1" applyFont="1" applyFill="1" applyBorder="1" applyAlignment="1" applyProtection="1">
      <alignment horizontal="left" vertical="center" wrapText="1"/>
    </xf>
    <xf numFmtId="1" fontId="6" fillId="2" borderId="53" xfId="2" applyNumberFormat="1" applyFont="1" applyFill="1" applyBorder="1" applyAlignment="1" applyProtection="1">
      <alignment horizontal="center" vertical="center"/>
    </xf>
    <xf numFmtId="1" fontId="6" fillId="2" borderId="44" xfId="2" applyNumberFormat="1" applyFont="1" applyFill="1" applyBorder="1" applyAlignment="1" applyProtection="1">
      <alignment horizontal="center" vertical="center"/>
    </xf>
    <xf numFmtId="1" fontId="6" fillId="2" borderId="49" xfId="2" applyNumberFormat="1" applyFont="1" applyFill="1" applyBorder="1" applyAlignment="1" applyProtection="1">
      <alignment horizontal="center" vertical="center"/>
    </xf>
    <xf numFmtId="1" fontId="6" fillId="2" borderId="0" xfId="2" applyNumberFormat="1" applyFont="1" applyFill="1" applyBorder="1" applyAlignment="1" applyProtection="1">
      <alignment horizontal="center" vertical="center"/>
    </xf>
    <xf numFmtId="1" fontId="6" fillId="2" borderId="54" xfId="2" applyNumberFormat="1" applyFont="1" applyFill="1" applyBorder="1" applyAlignment="1" applyProtection="1">
      <alignment horizontal="center" vertical="center"/>
    </xf>
    <xf numFmtId="1" fontId="6" fillId="2" borderId="55" xfId="2" applyNumberFormat="1" applyFont="1" applyFill="1" applyBorder="1" applyAlignment="1" applyProtection="1">
      <alignment horizontal="center" vertical="center"/>
    </xf>
    <xf numFmtId="1" fontId="6" fillId="2" borderId="56" xfId="2" applyNumberFormat="1" applyFont="1" applyFill="1" applyBorder="1" applyAlignment="1" applyProtection="1">
      <alignment horizontal="center" vertical="center"/>
    </xf>
    <xf numFmtId="1" fontId="6" fillId="2" borderId="46" xfId="2" applyNumberFormat="1" applyFont="1" applyFill="1" applyBorder="1" applyAlignment="1" applyProtection="1">
      <alignment horizontal="center" vertical="center"/>
    </xf>
    <xf numFmtId="0" fontId="21" fillId="2" borderId="54" xfId="2" applyFont="1" applyFill="1" applyBorder="1" applyAlignment="1" applyProtection="1">
      <alignment horizontal="center" vertical="center"/>
    </xf>
    <xf numFmtId="0" fontId="21" fillId="2" borderId="56" xfId="2" applyFont="1" applyFill="1" applyBorder="1" applyAlignment="1" applyProtection="1">
      <alignment horizontal="center" vertical="center"/>
    </xf>
    <xf numFmtId="0" fontId="21" fillId="2" borderId="53" xfId="2" applyFont="1" applyFill="1" applyBorder="1" applyAlignment="1" applyProtection="1">
      <alignment horizontal="center" vertical="center"/>
    </xf>
    <xf numFmtId="0" fontId="21" fillId="2" borderId="77" xfId="2" applyFont="1" applyFill="1" applyBorder="1" applyAlignment="1" applyProtection="1">
      <alignment horizontal="center" vertical="center"/>
    </xf>
    <xf numFmtId="0" fontId="21" fillId="2" borderId="55" xfId="2" applyFont="1" applyFill="1" applyBorder="1" applyAlignment="1" applyProtection="1">
      <alignment horizontal="center" vertical="center"/>
    </xf>
    <xf numFmtId="0" fontId="21" fillId="2" borderId="47" xfId="2" applyFont="1" applyFill="1" applyBorder="1" applyAlignment="1" applyProtection="1">
      <alignment horizontal="center" vertical="center"/>
    </xf>
    <xf numFmtId="0" fontId="21" fillId="2" borderId="0" xfId="2" applyFont="1" applyFill="1" applyBorder="1" applyAlignment="1" applyProtection="1">
      <alignment horizontal="center" vertical="center"/>
    </xf>
    <xf numFmtId="0" fontId="26" fillId="2" borderId="46" xfId="0" applyFont="1" applyFill="1" applyBorder="1" applyAlignment="1" applyProtection="1">
      <alignment horizontal="center" vertical="center" wrapText="1"/>
    </xf>
    <xf numFmtId="0" fontId="26" fillId="2" borderId="53" xfId="0" applyFont="1" applyFill="1" applyBorder="1" applyAlignment="1" applyProtection="1">
      <alignment horizontal="center" vertical="center" wrapText="1"/>
    </xf>
    <xf numFmtId="0" fontId="26" fillId="2" borderId="77" xfId="0" applyFont="1" applyFill="1" applyBorder="1" applyAlignment="1" applyProtection="1">
      <alignment horizontal="center" vertical="center" wrapText="1"/>
    </xf>
    <xf numFmtId="0" fontId="26" fillId="2" borderId="44" xfId="0" applyFont="1" applyFill="1" applyBorder="1" applyAlignment="1" applyProtection="1">
      <alignment horizontal="center" vertical="center" wrapText="1"/>
    </xf>
    <xf numFmtId="0" fontId="26" fillId="2" borderId="35" xfId="0" applyFont="1" applyFill="1" applyBorder="1" applyAlignment="1" applyProtection="1">
      <alignment horizontal="center" vertical="center" wrapText="1"/>
    </xf>
    <xf numFmtId="0" fontId="26" fillId="2" borderId="47" xfId="0" applyFont="1" applyFill="1" applyBorder="1" applyAlignment="1" applyProtection="1">
      <alignment horizontal="center" vertical="center" wrapText="1"/>
    </xf>
    <xf numFmtId="0" fontId="26" fillId="2" borderId="49" xfId="0" applyFont="1" applyFill="1" applyBorder="1" applyAlignment="1" applyProtection="1">
      <alignment horizontal="center" vertical="center" wrapText="1"/>
    </xf>
    <xf numFmtId="0" fontId="26" fillId="2" borderId="52" xfId="0" applyFont="1" applyFill="1" applyBorder="1" applyAlignment="1" applyProtection="1">
      <alignment horizontal="center" vertical="center" wrapText="1"/>
    </xf>
    <xf numFmtId="0" fontId="30" fillId="0" borderId="90" xfId="3" applyFont="1" applyFill="1" applyBorder="1" applyAlignment="1" applyProtection="1">
      <alignment horizontal="center" vertical="center" textRotation="90" wrapText="1"/>
    </xf>
    <xf numFmtId="0" fontId="31" fillId="0" borderId="64" xfId="3" applyFont="1" applyBorder="1" applyAlignment="1" applyProtection="1">
      <alignment horizontal="center" vertical="center" textRotation="90" wrapText="1"/>
    </xf>
    <xf numFmtId="0" fontId="31" fillId="0" borderId="83" xfId="3" applyFont="1" applyBorder="1" applyAlignment="1" applyProtection="1">
      <alignment horizontal="center" vertical="center" textRotation="90" wrapText="1"/>
    </xf>
    <xf numFmtId="0" fontId="6" fillId="7" borderId="84" xfId="3" applyFont="1" applyFill="1" applyBorder="1" applyAlignment="1" applyProtection="1">
      <alignment horizontal="left" vertical="center" wrapText="1"/>
    </xf>
    <xf numFmtId="0" fontId="6" fillId="7" borderId="86" xfId="3" applyFont="1" applyFill="1" applyBorder="1" applyAlignment="1" applyProtection="1">
      <alignment horizontal="left" vertical="center" wrapText="1"/>
    </xf>
    <xf numFmtId="0" fontId="14" fillId="6" borderId="41" xfId="3" applyFont="1" applyFill="1" applyBorder="1" applyAlignment="1" applyProtection="1">
      <alignment horizontal="center" vertical="center" wrapText="1"/>
    </xf>
    <xf numFmtId="0" fontId="14" fillId="6" borderId="37" xfId="3" applyFont="1" applyFill="1" applyBorder="1" applyAlignment="1" applyProtection="1">
      <alignment horizontal="center" vertical="center" wrapText="1"/>
    </xf>
    <xf numFmtId="0" fontId="14" fillId="6" borderId="53" xfId="3" applyFont="1" applyFill="1" applyBorder="1" applyAlignment="1" applyProtection="1">
      <alignment horizontal="center" vertical="center" wrapText="1"/>
    </xf>
    <xf numFmtId="0" fontId="14" fillId="6" borderId="47" xfId="3" applyFont="1" applyFill="1" applyBorder="1" applyAlignment="1" applyProtection="1">
      <alignment horizontal="center" vertical="center" wrapText="1"/>
    </xf>
    <xf numFmtId="0" fontId="30" fillId="0" borderId="64" xfId="3" applyFont="1" applyFill="1" applyBorder="1" applyAlignment="1" applyProtection="1">
      <alignment horizontal="center" vertical="center" textRotation="90"/>
    </xf>
    <xf numFmtId="0" fontId="17" fillId="0" borderId="64" xfId="3" applyFont="1" applyBorder="1" applyAlignment="1" applyProtection="1">
      <alignment horizontal="center" vertical="center" textRotation="90"/>
    </xf>
    <xf numFmtId="0" fontId="17" fillId="0" borderId="83" xfId="3" applyFont="1" applyBorder="1" applyAlignment="1" applyProtection="1">
      <alignment horizontal="center" vertical="center" textRotation="90"/>
    </xf>
    <xf numFmtId="0" fontId="14" fillId="6" borderId="88" xfId="3" applyFont="1" applyFill="1" applyBorder="1" applyAlignment="1" applyProtection="1">
      <alignment horizontal="left" vertical="center" wrapText="1"/>
    </xf>
    <xf numFmtId="0" fontId="2" fillId="2" borderId="89" xfId="0" applyFont="1" applyFill="1" applyBorder="1" applyAlignment="1" applyProtection="1">
      <alignment horizontal="left" vertical="center"/>
    </xf>
    <xf numFmtId="0" fontId="2" fillId="2" borderId="88" xfId="0" applyFont="1" applyFill="1" applyBorder="1" applyAlignment="1" applyProtection="1">
      <alignment horizontal="left" vertical="center"/>
    </xf>
    <xf numFmtId="0" fontId="14" fillId="6" borderId="44" xfId="3" applyFont="1" applyFill="1" applyBorder="1" applyAlignment="1" applyProtection="1">
      <alignment horizontal="center" vertical="center" wrapText="1"/>
    </xf>
    <xf numFmtId="0" fontId="14" fillId="6" borderId="52" xfId="3" applyFont="1" applyFill="1" applyBorder="1" applyAlignment="1" applyProtection="1">
      <alignment horizontal="center" vertical="center" wrapText="1"/>
    </xf>
    <xf numFmtId="0" fontId="6" fillId="7" borderId="83" xfId="3" applyFont="1" applyFill="1" applyBorder="1" applyAlignment="1" applyProtection="1">
      <alignment horizontal="left" vertical="center" wrapText="1"/>
    </xf>
    <xf numFmtId="0" fontId="6" fillId="7" borderId="85" xfId="3" applyFont="1" applyFill="1" applyBorder="1" applyAlignment="1" applyProtection="1">
      <alignment horizontal="left" vertical="center" wrapText="1"/>
    </xf>
    <xf numFmtId="49" fontId="3" fillId="0" borderId="20" xfId="1" applyNumberFormat="1" applyFont="1" applyFill="1" applyBorder="1" applyAlignment="1" applyProtection="1">
      <alignment horizontal="left" vertical="center" wrapText="1"/>
    </xf>
    <xf numFmtId="49" fontId="3" fillId="0" borderId="21" xfId="1" applyNumberFormat="1" applyFont="1" applyFill="1" applyBorder="1" applyAlignment="1" applyProtection="1">
      <alignment horizontal="left" vertical="center" wrapText="1"/>
    </xf>
    <xf numFmtId="0" fontId="6" fillId="6" borderId="46" xfId="3" applyFont="1" applyFill="1" applyBorder="1" applyAlignment="1" applyProtection="1">
      <alignment horizontal="center" vertical="center" wrapText="1"/>
    </xf>
    <xf numFmtId="0" fontId="6" fillId="6" borderId="35" xfId="3" applyFont="1" applyFill="1" applyBorder="1" applyAlignment="1" applyProtection="1">
      <alignment horizontal="center" vertical="center" wrapText="1"/>
    </xf>
    <xf numFmtId="0" fontId="31" fillId="2" borderId="35" xfId="3" applyFont="1" applyFill="1" applyBorder="1" applyAlignment="1" applyProtection="1">
      <alignment horizontal="center" vertical="center" wrapText="1"/>
    </xf>
    <xf numFmtId="0" fontId="6" fillId="6" borderId="49" xfId="3" applyFont="1" applyFill="1" applyBorder="1" applyAlignment="1" applyProtection="1">
      <alignment horizontal="center" vertical="center" wrapText="1"/>
    </xf>
    <xf numFmtId="0" fontId="31" fillId="2" borderId="49" xfId="3" applyFont="1" applyFill="1" applyBorder="1" applyAlignment="1" applyProtection="1">
      <alignment horizontal="center" vertical="center" wrapText="1"/>
    </xf>
    <xf numFmtId="0" fontId="6" fillId="2" borderId="49" xfId="2" applyFont="1" applyFill="1" applyBorder="1" applyAlignment="1" applyProtection="1">
      <alignment horizontal="center" vertical="center"/>
    </xf>
    <xf numFmtId="0" fontId="6" fillId="2" borderId="94" xfId="2" applyFont="1" applyFill="1" applyBorder="1" applyAlignment="1" applyProtection="1">
      <alignment horizontal="center" vertical="center"/>
    </xf>
    <xf numFmtId="0" fontId="6" fillId="2" borderId="98" xfId="2" applyFont="1" applyFill="1" applyBorder="1" applyAlignment="1" applyProtection="1">
      <alignment horizontal="center" vertical="center"/>
    </xf>
    <xf numFmtId="0" fontId="6" fillId="2" borderId="77" xfId="2" applyFont="1" applyFill="1" applyBorder="1" applyAlignment="1" applyProtection="1">
      <alignment horizontal="center" vertical="center"/>
    </xf>
    <xf numFmtId="0" fontId="6" fillId="2" borderId="59" xfId="2" applyFont="1" applyFill="1" applyBorder="1" applyAlignment="1" applyProtection="1">
      <alignment horizontal="center" vertical="center"/>
    </xf>
    <xf numFmtId="0" fontId="6" fillId="2" borderId="95" xfId="2" applyFont="1" applyFill="1" applyBorder="1" applyAlignment="1" applyProtection="1">
      <alignment horizontal="center" vertical="center" wrapText="1"/>
    </xf>
    <xf numFmtId="0" fontId="6" fillId="2" borderId="57" xfId="2" applyFont="1" applyFill="1" applyBorder="1" applyAlignment="1" applyProtection="1">
      <alignment horizontal="center" vertical="center" wrapText="1"/>
    </xf>
    <xf numFmtId="0" fontId="6" fillId="2" borderId="60" xfId="2" applyFont="1" applyFill="1" applyBorder="1" applyAlignment="1" applyProtection="1">
      <alignment horizontal="center" vertical="center" wrapText="1"/>
    </xf>
  </cellXfs>
  <cellStyles count="10">
    <cellStyle name="Estilo 1" xfId="7"/>
    <cellStyle name="Estilo 2" xfId="8"/>
    <cellStyle name="Estilo 3" xfId="9"/>
    <cellStyle name="Normal" xfId="0" builtinId="0"/>
    <cellStyle name="Normal 2" xfId="3"/>
    <cellStyle name="Normal 2 2" xfId="6"/>
    <cellStyle name="Normal 3" xfId="4"/>
    <cellStyle name="Normal_001_Comparação PU 2009-2008_DRAP" xfId="2"/>
    <cellStyle name="Normal_Quadro_Semanal_PU2010_PAS2011_Base" xfId="1"/>
    <cellStyle name="Nota 2" xf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215968"/>
      <color rgb="FF277E9D"/>
      <color rgb="FF3EA8CE"/>
      <color rgb="FF2B89AB"/>
      <color rgb="FF3099BE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GRÁFICO01!$AA$1</c:f>
          <c:strCache>
            <c:ptCount val="1"/>
            <c:pt idx="0">
              <c:v>GRÁFICO 1 - NÚMERO DE CANDIDATURAS POR ANO</c:v>
            </c:pt>
          </c:strCache>
        </c:strRef>
      </c:tx>
      <c:layout/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Continente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CONTINENTE'!$D$23,'QUADRO01 - CONTINENTE'!$I$23)</c:f>
              <c:numCache>
                <c:formatCode>#,##0</c:formatCode>
                <c:ptCount val="2"/>
                <c:pt idx="0">
                  <c:v>168953</c:v>
                </c:pt>
                <c:pt idx="1">
                  <c:v>167449</c:v>
                </c:pt>
              </c:numCache>
            </c:numRef>
          </c:val>
        </c:ser>
        <c:ser>
          <c:idx val="1"/>
          <c:order val="1"/>
          <c:tx>
            <c:v>Madeira</c:v>
          </c:tx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</c:dLbl>
            <c:txPr>
              <a:bodyPr rot="0" vert="horz"/>
              <a:lstStyle/>
              <a:p>
                <a:pPr>
                  <a:defRPr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MADEIRA'!$D$16,'QUADRO01 - MADEIRA'!$D$18)</c:f>
              <c:numCache>
                <c:formatCode>#,##0</c:formatCode>
                <c:ptCount val="2"/>
                <c:pt idx="0">
                  <c:v>11036</c:v>
                </c:pt>
                <c:pt idx="1">
                  <c:v>10775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334656"/>
        <c:axId val="147336192"/>
      </c:barChart>
      <c:catAx>
        <c:axId val="14733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336192"/>
        <c:crosses val="autoZero"/>
        <c:auto val="1"/>
        <c:lblAlgn val="ctr"/>
        <c:lblOffset val="100"/>
        <c:noMultiLvlLbl val="0"/>
      </c:catAx>
      <c:valAx>
        <c:axId val="147336192"/>
        <c:scaling>
          <c:orientation val="minMax"/>
          <c:max val="200000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47334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GRÁFICO08!$AA$1</c:f>
          <c:strCache>
            <c:ptCount val="1"/>
            <c:pt idx="0">
              <c:v>GRÁFICO 8 -  TRANSFERÊNCIAS - ÁREA POR TIPO (MODELO H)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5"/>
              <c:pt idx="0">
                <c:v>Alteração de estatuto jurídico</c:v>
              </c:pt>
              <c:pt idx="1">
                <c:v>Cisão</c:v>
              </c:pt>
              <c:pt idx="2">
                <c:v>Cláusula privada</c:v>
              </c:pt>
              <c:pt idx="3">
                <c:v>Fusão</c:v>
              </c:pt>
              <c:pt idx="4">
                <c:v>Heranças</c:v>
              </c:pt>
            </c:strLit>
          </c:cat>
          <c:val>
            <c:numLit>
              <c:formatCode>General</c:formatCode>
              <c:ptCount val="5"/>
              <c:pt idx="0">
                <c:v>8239.9</c:v>
              </c:pt>
              <c:pt idx="1">
                <c:v>392.86</c:v>
              </c:pt>
              <c:pt idx="2">
                <c:v>11085.18</c:v>
              </c:pt>
              <c:pt idx="3">
                <c:v>2815.09</c:v>
              </c:pt>
              <c:pt idx="4">
                <c:v>36617.730000000003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388160"/>
        <c:axId val="153389696"/>
      </c:barChart>
      <c:catAx>
        <c:axId val="153388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53389696"/>
        <c:crosses val="autoZero"/>
        <c:auto val="1"/>
        <c:lblAlgn val="ctr"/>
        <c:lblOffset val="100"/>
        <c:noMultiLvlLbl val="0"/>
      </c:catAx>
      <c:valAx>
        <c:axId val="1533896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3388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QUADRO09!$AA$1</c:f>
          <c:strCache>
            <c:ptCount val="1"/>
            <c:pt idx="0">
              <c:v>GRÁFICO 9 - NÚMERO DE CANDIDATURAS PU, POR REGIÃO,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QUADRO09!$B$6:$B$11</c:f>
              <c:numCache>
                <c:formatCode>#,##0</c:formatCode>
                <c:ptCount val="6"/>
                <c:pt idx="0">
                  <c:v>88521</c:v>
                </c:pt>
                <c:pt idx="1">
                  <c:v>42884</c:v>
                </c:pt>
                <c:pt idx="2">
                  <c:v>10847</c:v>
                </c:pt>
                <c:pt idx="3">
                  <c:v>22351</c:v>
                </c:pt>
                <c:pt idx="4">
                  <c:v>4350</c:v>
                </c:pt>
                <c:pt idx="5">
                  <c:v>11036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QUADRO09!$AA$2</c:f>
          <c:strCache>
            <c:ptCount val="1"/>
            <c:pt idx="0">
              <c:v>GRÁFICO 10 - NÚMERO DE CANDIDATURAS PU, POR REGIÃO, ANO 2014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QUADRO09!$A$6:$A$11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QUADRO09!$D$6:$D$11</c:f>
              <c:numCache>
                <c:formatCode>#,##0</c:formatCode>
                <c:ptCount val="6"/>
                <c:pt idx="0">
                  <c:v>87493</c:v>
                </c:pt>
                <c:pt idx="1">
                  <c:v>42866</c:v>
                </c:pt>
                <c:pt idx="2">
                  <c:v>10490</c:v>
                </c:pt>
                <c:pt idx="3">
                  <c:v>22354</c:v>
                </c:pt>
                <c:pt idx="4">
                  <c:v>4246</c:v>
                </c:pt>
                <c:pt idx="5">
                  <c:v>10775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QUADRO10!$AA$1</c:f>
          <c:strCache>
            <c:ptCount val="1"/>
            <c:pt idx="0">
              <c:v>GRÁFICO 11 - NÚMERO DE CANDIDATURAS RPB, POR REGIÃO,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QUADRO10!$B$7:$B$11</c:f>
              <c:numCache>
                <c:formatCode>#,##0</c:formatCode>
                <c:ptCount val="5"/>
                <c:pt idx="0">
                  <c:v>40423</c:v>
                </c:pt>
                <c:pt idx="1">
                  <c:v>16772</c:v>
                </c:pt>
                <c:pt idx="2">
                  <c:v>5787</c:v>
                </c:pt>
                <c:pt idx="3">
                  <c:v>15006</c:v>
                </c:pt>
                <c:pt idx="4">
                  <c:v>2202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QUADRO10!$AA$2</c:f>
          <c:strCache>
            <c:ptCount val="1"/>
            <c:pt idx="0">
              <c:v>GRÁFICO 12 - ÁREA RPB, POR REGIÃO,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QUADRO10!$A$7:$A$11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QUADRO10!$D$7:$D$11</c:f>
              <c:numCache>
                <c:formatCode>#,##0</c:formatCode>
                <c:ptCount val="5"/>
                <c:pt idx="0">
                  <c:v>359791.1</c:v>
                </c:pt>
                <c:pt idx="1">
                  <c:v>294047.26</c:v>
                </c:pt>
                <c:pt idx="2">
                  <c:v>289565.59000000003</c:v>
                </c:pt>
                <c:pt idx="3">
                  <c:v>1746685.7</c:v>
                </c:pt>
                <c:pt idx="4">
                  <c:v>44865.79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QUADRO11!$AA$2</c:f>
          <c:strCache>
            <c:ptCount val="1"/>
            <c:pt idx="0">
              <c:v>GRÁFICO 14 - ÁREA RPA, POR REGIÃO,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QUADRO11!$D$7:$D$11</c:f>
              <c:numCache>
                <c:formatCode>#,##0</c:formatCode>
                <c:ptCount val="5"/>
                <c:pt idx="0">
                  <c:v>104146.01</c:v>
                </c:pt>
                <c:pt idx="1">
                  <c:v>50125.17</c:v>
                </c:pt>
                <c:pt idx="2">
                  <c:v>11922.96</c:v>
                </c:pt>
                <c:pt idx="3">
                  <c:v>21094.240000000002</c:v>
                </c:pt>
                <c:pt idx="4">
                  <c:v>6744.77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QUADRO11!$AA$1</c:f>
          <c:strCache>
            <c:ptCount val="1"/>
            <c:pt idx="0">
              <c:v>GRÁFICO 13 - NÚMERO DE CANDIDATURAS RPA, POR REGIÃO,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2015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QUADRO11!$A$7:$A$11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QUADRO11!$B$7:$B$11</c:f>
              <c:numCache>
                <c:formatCode>#,##0</c:formatCode>
                <c:ptCount val="5"/>
                <c:pt idx="0">
                  <c:v>42229</c:v>
                </c:pt>
                <c:pt idx="1">
                  <c:v>23550</c:v>
                </c:pt>
                <c:pt idx="2">
                  <c:v>4036</c:v>
                </c:pt>
                <c:pt idx="3">
                  <c:v>5485</c:v>
                </c:pt>
                <c:pt idx="4">
                  <c:v>1348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QUADRO12!$AA$2</c:f>
          <c:strCache>
            <c:ptCount val="1"/>
            <c:pt idx="0">
              <c:v>GRÁFICO 16 - ÁREA MZD, POR REGIÃO,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QUADRO12!$D$7:$D$12</c:f>
              <c:numCache>
                <c:formatCode>#,##0</c:formatCode>
                <c:ptCount val="6"/>
                <c:pt idx="0">
                  <c:v>427122.53</c:v>
                </c:pt>
                <c:pt idx="1">
                  <c:v>285434.57</c:v>
                </c:pt>
                <c:pt idx="2">
                  <c:v>75059.55</c:v>
                </c:pt>
                <c:pt idx="3">
                  <c:v>1553563.79</c:v>
                </c:pt>
                <c:pt idx="4">
                  <c:v>40313.760000000002</c:v>
                </c:pt>
                <c:pt idx="5">
                  <c:v>3136.04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QUADRO12!$AA$1</c:f>
          <c:strCache>
            <c:ptCount val="1"/>
            <c:pt idx="0">
              <c:v>GRÁFICO 15 - NÚMERO DE CANDIDATURAS MZD, POR REGIÃO,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QUADRO12!$B$7:$B$12</c:f>
              <c:numCache>
                <c:formatCode>#,##0</c:formatCode>
                <c:ptCount val="6"/>
                <c:pt idx="0">
                  <c:v>68087</c:v>
                </c:pt>
                <c:pt idx="1">
                  <c:v>26370</c:v>
                </c:pt>
                <c:pt idx="2">
                  <c:v>1953</c:v>
                </c:pt>
                <c:pt idx="3">
                  <c:v>18773</c:v>
                </c:pt>
                <c:pt idx="4">
                  <c:v>3169</c:v>
                </c:pt>
                <c:pt idx="5">
                  <c:v>10046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QUADRO12!$AA$4</c:f>
          <c:strCache>
            <c:ptCount val="1"/>
            <c:pt idx="0">
              <c:v>GRÁFICO 18 - ÁREA MZD, POR REGIÃO, ANO 2014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2014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QUADRO12!$H$7:$H$11</c:f>
              <c:numCache>
                <c:formatCode>#,##0</c:formatCode>
                <c:ptCount val="5"/>
                <c:pt idx="0">
                  <c:v>492773.96</c:v>
                </c:pt>
                <c:pt idx="1">
                  <c:v>281927.37</c:v>
                </c:pt>
                <c:pt idx="2">
                  <c:v>11982.68</c:v>
                </c:pt>
                <c:pt idx="3">
                  <c:v>412533.09</c:v>
                </c:pt>
                <c:pt idx="4">
                  <c:v>29829.99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GRÁFICO02!$AA$1</c:f>
          <c:strCache>
            <c:ptCount val="1"/>
            <c:pt idx="0">
              <c:v>GRÁFICO 2 - N.º DE CANDIDATURAS, POR AJUDA / APOIO E POR ANO - CONTINENTE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CONTINENTE'!$D$8,'QUADRO01 - CONTINENTE'!$I$8)</c:f>
              <c:numCache>
                <c:formatCode>#,##0</c:formatCode>
                <c:ptCount val="2"/>
                <c:pt idx="0">
                  <c:v>80190</c:v>
                </c:pt>
                <c:pt idx="1">
                  <c:v>80005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CONTINENTE'!$D$10,'QUADRO01 - CONTINENTE'!$I$10)</c:f>
              <c:numCache>
                <c:formatCode>#,##0</c:formatCode>
                <c:ptCount val="2"/>
                <c:pt idx="0">
                  <c:v>76648</c:v>
                </c:pt>
                <c:pt idx="1">
                  <c:v>97645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CONTINENTE'!$D$12,'QUADRO01 - CONTINENTE'!$I$12)</c:f>
              <c:numCache>
                <c:formatCode>#,##0</c:formatCode>
                <c:ptCount val="2"/>
                <c:pt idx="0">
                  <c:v>118352</c:v>
                </c:pt>
                <c:pt idx="1">
                  <c:v>109605</c:v>
                </c:pt>
              </c:numCache>
            </c:numRef>
          </c:val>
        </c:ser>
        <c:ser>
          <c:idx val="3"/>
          <c:order val="3"/>
          <c:tx>
            <c:strRef>
              <c:f>'QUADRO01 - CONTINENTE'!$A$13</c:f>
              <c:strCache>
                <c:ptCount val="1"/>
                <c:pt idx="0">
                  <c:v>Medidas Agro e Silvo-Ambientais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CONTINENTE'!$D$13,'QUADRO01 - CONTINENTE'!$I$13)</c:f>
              <c:numCache>
                <c:formatCode>#,##0</c:formatCode>
                <c:ptCount val="2"/>
                <c:pt idx="0">
                  <c:v>60458</c:v>
                </c:pt>
                <c:pt idx="1">
                  <c:v>19110</c:v>
                </c:pt>
              </c:numCache>
            </c:numRef>
          </c:val>
        </c:ser>
        <c:ser>
          <c:idx val="4"/>
          <c:order val="4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CONTINENTE'!$D$19,'QUADRO01 - CONTINENTE'!$I$19)</c:f>
              <c:numCache>
                <c:formatCode>#,##0</c:formatCode>
                <c:ptCount val="2"/>
                <c:pt idx="0">
                  <c:v>327</c:v>
                </c:pt>
                <c:pt idx="1">
                  <c:v>299</c:v>
                </c:pt>
              </c:numCache>
            </c:numRef>
          </c:val>
        </c:ser>
        <c:ser>
          <c:idx val="5"/>
          <c:order val="5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CONTINENTE'!$D$20,'QUADRO01 - CONTINENTE'!$I$20)</c:f>
              <c:numCache>
                <c:formatCode>#,##0</c:formatCode>
                <c:ptCount val="2"/>
                <c:pt idx="0">
                  <c:v>2775</c:v>
                </c:pt>
                <c:pt idx="1">
                  <c:v>2905</c:v>
                </c:pt>
              </c:numCache>
            </c:numRef>
          </c:val>
        </c:ser>
        <c:ser>
          <c:idx val="6"/>
          <c:order val="6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CONTINENTE'!$D$21,'QUADRO01 - CONTINENTE'!$I$21)</c:f>
              <c:numCache>
                <c:formatCode>#,##0</c:formatCode>
                <c:ptCount val="2"/>
                <c:pt idx="0">
                  <c:v>4277</c:v>
                </c:pt>
                <c:pt idx="1">
                  <c:v>5016</c:v>
                </c:pt>
              </c:numCache>
            </c:numRef>
          </c:val>
        </c:ser>
        <c:ser>
          <c:idx val="7"/>
          <c:order val="7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CONTINENTE'!$D$22,'QUADRO01 - CONTINENTE'!$I$22)</c:f>
              <c:numCache>
                <c:formatCode>#,##0</c:formatCode>
                <c:ptCount val="2"/>
                <c:pt idx="0">
                  <c:v>50</c:v>
                </c:pt>
                <c:pt idx="1">
                  <c:v>123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0315008"/>
        <c:axId val="150316544"/>
      </c:barChart>
      <c:catAx>
        <c:axId val="1503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316544"/>
        <c:crosses val="autoZero"/>
        <c:auto val="1"/>
        <c:lblAlgn val="ctr"/>
        <c:lblOffset val="100"/>
        <c:noMultiLvlLbl val="0"/>
      </c:catAx>
      <c:valAx>
        <c:axId val="150316544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03150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QUADRO12!$AA$3</c:f>
          <c:strCache>
            <c:ptCount val="1"/>
            <c:pt idx="0">
              <c:v>GRÁFICO 17 - NÚMERO DE CANDIDATURAS MZD, POR REGIÃO, ANO 2014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2014</c:v>
          </c:tx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QUADRO12!$A$7:$A$11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QUADRO12!$F$7:$F$11</c:f>
              <c:numCache>
                <c:formatCode>#,##0</c:formatCode>
                <c:ptCount val="5"/>
                <c:pt idx="0">
                  <c:v>66793</c:v>
                </c:pt>
                <c:pt idx="1">
                  <c:v>25477</c:v>
                </c:pt>
                <c:pt idx="2">
                  <c:v>1253</c:v>
                </c:pt>
                <c:pt idx="3">
                  <c:v>13362</c:v>
                </c:pt>
                <c:pt idx="4">
                  <c:v>2720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QUADRO13!$AA$2</c:f>
          <c:strCache>
            <c:ptCount val="1"/>
            <c:pt idx="0">
              <c:v>GRÁFICO 20 - ÁREA ASA, POR REGIÃO,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QUADRO13!$D$7:$D$12</c:f>
              <c:numCache>
                <c:formatCode>#,##0</c:formatCode>
                <c:ptCount val="6"/>
                <c:pt idx="0">
                  <c:v>188560.51</c:v>
                </c:pt>
                <c:pt idx="1">
                  <c:v>138832.42000000001</c:v>
                </c:pt>
                <c:pt idx="2">
                  <c:v>115797.68</c:v>
                </c:pt>
                <c:pt idx="3">
                  <c:v>949830.23</c:v>
                </c:pt>
                <c:pt idx="4">
                  <c:v>14007.54</c:v>
                </c:pt>
                <c:pt idx="5">
                  <c:v>1150.96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QUADRO13!$AA$1</c:f>
          <c:strCache>
            <c:ptCount val="1"/>
            <c:pt idx="0">
              <c:v>GRÁFICO 19 - NÚMERO DE CANDIDATURAS ASA, POR REGIÃO,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QUADRO13!$B$7:$B$12</c:f>
              <c:numCache>
                <c:formatCode>#,##0</c:formatCode>
                <c:ptCount val="6"/>
                <c:pt idx="0">
                  <c:v>30478</c:v>
                </c:pt>
                <c:pt idx="1">
                  <c:v>12489</c:v>
                </c:pt>
                <c:pt idx="2">
                  <c:v>4002</c:v>
                </c:pt>
                <c:pt idx="3">
                  <c:v>12231</c:v>
                </c:pt>
                <c:pt idx="4">
                  <c:v>1258</c:v>
                </c:pt>
                <c:pt idx="5">
                  <c:v>1836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QUADRO13!$AA$3</c:f>
          <c:strCache>
            <c:ptCount val="1"/>
            <c:pt idx="0">
              <c:v>GRÁFICO 21 - ANIMAIS ASA, POR REGIÃO,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5"/>
              <c:delete val="1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QUADRO13!$F$7:$F$12</c:f>
              <c:numCache>
                <c:formatCode>#,##0</c:formatCode>
                <c:ptCount val="6"/>
                <c:pt idx="0">
                  <c:v>37041.050000000003</c:v>
                </c:pt>
                <c:pt idx="1">
                  <c:v>11074.96</c:v>
                </c:pt>
                <c:pt idx="2">
                  <c:v>7165.03</c:v>
                </c:pt>
                <c:pt idx="3">
                  <c:v>34117.08</c:v>
                </c:pt>
                <c:pt idx="4">
                  <c:v>1082.18</c:v>
                </c:pt>
                <c:pt idx="5">
                  <c:v>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QUADRO13!$AA$5</c:f>
          <c:strCache>
            <c:ptCount val="1"/>
            <c:pt idx="0">
              <c:v>GRÁFICO 23 - ÁREA ASA, POR REGIÃO, ANO 2014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QUADRO13!$J$7:$J$11</c:f>
              <c:numCache>
                <c:formatCode>#,##0</c:formatCode>
                <c:ptCount val="5"/>
                <c:pt idx="0">
                  <c:v>136524.56</c:v>
                </c:pt>
                <c:pt idx="1">
                  <c:v>80894.16</c:v>
                </c:pt>
                <c:pt idx="2">
                  <c:v>50837.08</c:v>
                </c:pt>
                <c:pt idx="3">
                  <c:v>360377.4</c:v>
                </c:pt>
                <c:pt idx="4">
                  <c:v>6393.27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QUADRO13!$AA$4</c:f>
          <c:strCache>
            <c:ptCount val="1"/>
            <c:pt idx="0">
              <c:v>GRÁFICO 22 - NÚMERO DE CANDIDATURAS ASA, POR REGIÃO, ANO 2014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QUADRO13!$A$7:$A$12</c:f>
              <c:strCache>
                <c:ptCount val="6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  <c:pt idx="5">
                  <c:v>Madeira</c:v>
                </c:pt>
              </c:strCache>
            </c:strRef>
          </c:cat>
          <c:val>
            <c:numRef>
              <c:f>QUADRO13!$H$7:$H$12</c:f>
              <c:numCache>
                <c:formatCode>#,##0</c:formatCode>
                <c:ptCount val="6"/>
                <c:pt idx="0">
                  <c:v>13171</c:v>
                </c:pt>
                <c:pt idx="1">
                  <c:v>2574</c:v>
                </c:pt>
                <c:pt idx="2">
                  <c:v>921</c:v>
                </c:pt>
                <c:pt idx="3">
                  <c:v>2055</c:v>
                </c:pt>
                <c:pt idx="4">
                  <c:v>389</c:v>
                </c:pt>
                <c:pt idx="5">
                  <c:v>2336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QUADRO13!$AA$6</c:f>
          <c:strCache>
            <c:ptCount val="1"/>
            <c:pt idx="0">
              <c:v>GRÁFICO 24 - ANIMAIS ASA, POR REGIÃO, ANO 2014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QUADRO13!$A$7:$A$11</c:f>
              <c:strCache>
                <c:ptCount val="5"/>
                <c:pt idx="0">
                  <c:v>Norte</c:v>
                </c:pt>
                <c:pt idx="1">
                  <c:v>Centro</c:v>
                </c:pt>
                <c:pt idx="2">
                  <c:v>Lisboa e Vale do Tejo</c:v>
                </c:pt>
                <c:pt idx="3">
                  <c:v>Alentejo</c:v>
                </c:pt>
                <c:pt idx="4">
                  <c:v>Algarve</c:v>
                </c:pt>
              </c:strCache>
            </c:strRef>
          </c:cat>
          <c:val>
            <c:numRef>
              <c:f>QUADRO13!$L$7:$L$11</c:f>
              <c:numCache>
                <c:formatCode>#,##0</c:formatCode>
                <c:ptCount val="5"/>
                <c:pt idx="0">
                  <c:v>25731.89</c:v>
                </c:pt>
                <c:pt idx="1">
                  <c:v>3969.5</c:v>
                </c:pt>
                <c:pt idx="2">
                  <c:v>1002.4</c:v>
                </c:pt>
                <c:pt idx="3">
                  <c:v>9288.9500000000007</c:v>
                </c:pt>
                <c:pt idx="4">
                  <c:v>889.65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overlay val="0"/>
      <c:txPr>
        <a:bodyPr/>
        <a:lstStyle/>
        <a:p>
          <a:pPr rtl="0">
            <a:defRPr/>
          </a:pPr>
          <a:endParaRPr lang="pt-P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GRÁFICO25!$AA$1</c:f>
          <c:strCache>
            <c:ptCount val="1"/>
            <c:pt idx="0">
              <c:v>GRÁFICO 25 - DISTRIBUIÇÃO DO ATENDIMENTO DO PARCELÁRIO, POR ENTIDADE (ACUMULADO),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QUADRO15!$A$7</c:f>
              <c:strCache>
                <c:ptCount val="1"/>
                <c:pt idx="0">
                  <c:v>DRAP NORTE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QUADRO15!$B$7:$E$7</c:f>
              <c:numCache>
                <c:formatCode>#,##0</c:formatCode>
                <c:ptCount val="4"/>
                <c:pt idx="0">
                  <c:v>3916</c:v>
                </c:pt>
                <c:pt idx="1">
                  <c:v>9148</c:v>
                </c:pt>
                <c:pt idx="2">
                  <c:v>15016</c:v>
                </c:pt>
                <c:pt idx="3">
                  <c:v>15993</c:v>
                </c:pt>
              </c:numCache>
            </c:numRef>
          </c:val>
        </c:ser>
        <c:ser>
          <c:idx val="1"/>
          <c:order val="1"/>
          <c:tx>
            <c:strRef>
              <c:f>QUADRO15!$A$8</c:f>
              <c:strCache>
                <c:ptCount val="1"/>
                <c:pt idx="0">
                  <c:v>DRAP CENTRO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QUADRO15!$B$8:$E$8</c:f>
              <c:numCache>
                <c:formatCode>#,##0</c:formatCode>
                <c:ptCount val="4"/>
                <c:pt idx="0">
                  <c:v>1496</c:v>
                </c:pt>
                <c:pt idx="1">
                  <c:v>3394</c:v>
                </c:pt>
                <c:pt idx="2">
                  <c:v>5584</c:v>
                </c:pt>
                <c:pt idx="3">
                  <c:v>5910</c:v>
                </c:pt>
              </c:numCache>
            </c:numRef>
          </c:val>
        </c:ser>
        <c:ser>
          <c:idx val="2"/>
          <c:order val="2"/>
          <c:tx>
            <c:strRef>
              <c:f>QUADRO15!$A$9</c:f>
              <c:strCache>
                <c:ptCount val="1"/>
                <c:pt idx="0">
                  <c:v>DRAP LVT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QUADRO15!$B$9:$E$9</c:f>
              <c:numCache>
                <c:formatCode>#,##0</c:formatCode>
                <c:ptCount val="4"/>
                <c:pt idx="0">
                  <c:v>576</c:v>
                </c:pt>
                <c:pt idx="1">
                  <c:v>1278</c:v>
                </c:pt>
                <c:pt idx="2">
                  <c:v>2399</c:v>
                </c:pt>
                <c:pt idx="3">
                  <c:v>2719</c:v>
                </c:pt>
              </c:numCache>
            </c:numRef>
          </c:val>
        </c:ser>
        <c:ser>
          <c:idx val="3"/>
          <c:order val="3"/>
          <c:tx>
            <c:strRef>
              <c:f>QUADRO15!$A$10</c:f>
              <c:strCache>
                <c:ptCount val="1"/>
                <c:pt idx="0">
                  <c:v>DRAP ALENTEJO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QUADRO15!$B$10:$E$10</c:f>
              <c:numCache>
                <c:formatCode>#,##0</c:formatCode>
                <c:ptCount val="4"/>
                <c:pt idx="0">
                  <c:v>394</c:v>
                </c:pt>
                <c:pt idx="1">
                  <c:v>853</c:v>
                </c:pt>
                <c:pt idx="2">
                  <c:v>1455</c:v>
                </c:pt>
                <c:pt idx="3">
                  <c:v>1542</c:v>
                </c:pt>
              </c:numCache>
            </c:numRef>
          </c:val>
        </c:ser>
        <c:ser>
          <c:idx val="4"/>
          <c:order val="4"/>
          <c:tx>
            <c:strRef>
              <c:f>QUADRO15!$A$11</c:f>
              <c:strCache>
                <c:ptCount val="1"/>
                <c:pt idx="0">
                  <c:v>DRAP ALGARVE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QUADRO15!$B$11:$E$11</c:f>
              <c:numCache>
                <c:formatCode>#,##0</c:formatCode>
                <c:ptCount val="4"/>
                <c:pt idx="0">
                  <c:v>264</c:v>
                </c:pt>
                <c:pt idx="1">
                  <c:v>646</c:v>
                </c:pt>
                <c:pt idx="2">
                  <c:v>985</c:v>
                </c:pt>
                <c:pt idx="3">
                  <c:v>1059</c:v>
                </c:pt>
              </c:numCache>
            </c:numRef>
          </c:val>
        </c:ser>
        <c:ser>
          <c:idx val="5"/>
          <c:order val="5"/>
          <c:tx>
            <c:strRef>
              <c:f>QUADRO15!$A$12</c:f>
              <c:strCache>
                <c:ptCount val="1"/>
                <c:pt idx="0">
                  <c:v>DRACA AÇORES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QUADRO15!$B$12:$E$12</c:f>
              <c:numCache>
                <c:formatCode>#,##0</c:formatCode>
                <c:ptCount val="4"/>
                <c:pt idx="0">
                  <c:v>2225</c:v>
                </c:pt>
                <c:pt idx="1">
                  <c:v>5276</c:v>
                </c:pt>
                <c:pt idx="2">
                  <c:v>7836</c:v>
                </c:pt>
                <c:pt idx="3">
                  <c:v>8080</c:v>
                </c:pt>
              </c:numCache>
            </c:numRef>
          </c:val>
        </c:ser>
        <c:ser>
          <c:idx val="6"/>
          <c:order val="6"/>
          <c:tx>
            <c:strRef>
              <c:f>QUADRO15!$A$13</c:f>
              <c:strCache>
                <c:ptCount val="1"/>
                <c:pt idx="0">
                  <c:v>DRADR MADEIRA 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QUADRO15!$B$13:$E$13</c:f>
              <c:numCache>
                <c:formatCode>#,##0</c:formatCode>
                <c:ptCount val="4"/>
                <c:pt idx="0">
                  <c:v>824</c:v>
                </c:pt>
                <c:pt idx="1">
                  <c:v>2137</c:v>
                </c:pt>
                <c:pt idx="2">
                  <c:v>3325</c:v>
                </c:pt>
                <c:pt idx="3">
                  <c:v>3486</c:v>
                </c:pt>
              </c:numCache>
            </c:numRef>
          </c:val>
        </c:ser>
        <c:ser>
          <c:idx val="7"/>
          <c:order val="7"/>
          <c:tx>
            <c:strRef>
              <c:f>QUADRO15!$A$14</c:f>
              <c:strCache>
                <c:ptCount val="1"/>
                <c:pt idx="0">
                  <c:v>CNA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QUADRO15!$B$14:$E$14</c:f>
              <c:numCache>
                <c:formatCode>#,##0</c:formatCode>
                <c:ptCount val="4"/>
                <c:pt idx="0">
                  <c:v>2482</c:v>
                </c:pt>
                <c:pt idx="1">
                  <c:v>6712</c:v>
                </c:pt>
                <c:pt idx="2">
                  <c:v>12016</c:v>
                </c:pt>
                <c:pt idx="3">
                  <c:v>12405</c:v>
                </c:pt>
              </c:numCache>
            </c:numRef>
          </c:val>
        </c:ser>
        <c:ser>
          <c:idx val="8"/>
          <c:order val="8"/>
          <c:tx>
            <c:strRef>
              <c:f>QUADRO15!$A$15</c:f>
              <c:strCache>
                <c:ptCount val="1"/>
                <c:pt idx="0">
                  <c:v>AJAP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QUADRO15!$B$15:$E$15</c:f>
              <c:numCache>
                <c:formatCode>#,##0</c:formatCode>
                <c:ptCount val="4"/>
                <c:pt idx="0">
                  <c:v>3407</c:v>
                </c:pt>
                <c:pt idx="1">
                  <c:v>8575</c:v>
                </c:pt>
                <c:pt idx="2">
                  <c:v>15068</c:v>
                </c:pt>
                <c:pt idx="3">
                  <c:v>15894</c:v>
                </c:pt>
              </c:numCache>
            </c:numRef>
          </c:val>
        </c:ser>
        <c:ser>
          <c:idx val="9"/>
          <c:order val="9"/>
          <c:tx>
            <c:strRef>
              <c:f>QUADRO15!$A$16</c:f>
              <c:strCache>
                <c:ptCount val="1"/>
                <c:pt idx="0">
                  <c:v>CNJ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QUADRO15!$B$16:$E$16</c:f>
              <c:numCache>
                <c:formatCode>#,##0</c:formatCode>
                <c:ptCount val="4"/>
                <c:pt idx="0">
                  <c:v>194</c:v>
                </c:pt>
                <c:pt idx="1">
                  <c:v>420</c:v>
                </c:pt>
                <c:pt idx="2">
                  <c:v>654</c:v>
                </c:pt>
                <c:pt idx="3">
                  <c:v>673</c:v>
                </c:pt>
              </c:numCache>
            </c:numRef>
          </c:val>
        </c:ser>
        <c:ser>
          <c:idx val="10"/>
          <c:order val="10"/>
          <c:tx>
            <c:strRef>
              <c:f>QUADRO15!$A$17</c:f>
              <c:strCache>
                <c:ptCount val="1"/>
                <c:pt idx="0">
                  <c:v>CAP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QUADRO15!$B$17:$E$17</c:f>
              <c:numCache>
                <c:formatCode>#,##0</c:formatCode>
                <c:ptCount val="4"/>
                <c:pt idx="0">
                  <c:v>11651</c:v>
                </c:pt>
                <c:pt idx="1">
                  <c:v>31534</c:v>
                </c:pt>
                <c:pt idx="2">
                  <c:v>61099</c:v>
                </c:pt>
                <c:pt idx="3">
                  <c:v>63267</c:v>
                </c:pt>
              </c:numCache>
            </c:numRef>
          </c:val>
        </c:ser>
        <c:ser>
          <c:idx val="11"/>
          <c:order val="11"/>
          <c:tx>
            <c:strRef>
              <c:f>QUADRO15!$A$18</c:f>
              <c:strCache>
                <c:ptCount val="1"/>
                <c:pt idx="0">
                  <c:v>CONFAGRI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QUADRO15!$B$18:$E$18</c:f>
              <c:numCache>
                <c:formatCode>#,##0</c:formatCode>
                <c:ptCount val="4"/>
                <c:pt idx="0">
                  <c:v>11497</c:v>
                </c:pt>
                <c:pt idx="1">
                  <c:v>29311</c:v>
                </c:pt>
                <c:pt idx="2">
                  <c:v>52902</c:v>
                </c:pt>
                <c:pt idx="3">
                  <c:v>55596</c:v>
                </c:pt>
              </c:numCache>
            </c:numRef>
          </c:val>
        </c:ser>
        <c:ser>
          <c:idx val="12"/>
          <c:order val="12"/>
          <c:tx>
            <c:strRef>
              <c:f>QUADRO15!$A$19</c:f>
              <c:strCache>
                <c:ptCount val="1"/>
                <c:pt idx="0">
                  <c:v>IFAP</c:v>
                </c:pt>
              </c:strCache>
            </c:strRef>
          </c:tx>
          <c:invertIfNegative val="0"/>
          <c:cat>
            <c:strRef>
              <c:f>QUADRO15!$B$5:$E$5</c:f>
              <c:strCache>
                <c:ptCount val="4"/>
                <c:pt idx="0">
                  <c:v>02-03-2015 A 05-04-2015</c:v>
                </c:pt>
                <c:pt idx="1">
                  <c:v>02-03-2015 A 03-05-2015</c:v>
                </c:pt>
                <c:pt idx="2">
                  <c:v>02-03-2015 A 31-05-2015</c:v>
                </c:pt>
                <c:pt idx="3">
                  <c:v>02-03-2015 A 23-06-2015</c:v>
                </c:pt>
              </c:strCache>
            </c:strRef>
          </c:cat>
          <c:val>
            <c:numRef>
              <c:f>QUADRO15!$B$19:$E$19</c:f>
              <c:numCache>
                <c:formatCode>#,##0</c:formatCode>
                <c:ptCount val="4"/>
                <c:pt idx="0">
                  <c:v>6</c:v>
                </c:pt>
                <c:pt idx="1">
                  <c:v>19</c:v>
                </c:pt>
                <c:pt idx="2">
                  <c:v>25</c:v>
                </c:pt>
                <c:pt idx="3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490176"/>
        <c:axId val="153491712"/>
      </c:barChart>
      <c:catAx>
        <c:axId val="153490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53491712"/>
        <c:crosses val="autoZero"/>
        <c:auto val="1"/>
        <c:lblAlgn val="ctr"/>
        <c:lblOffset val="100"/>
        <c:noMultiLvlLbl val="0"/>
      </c:catAx>
      <c:valAx>
        <c:axId val="153491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534901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QUADRO17!$AA$1</c:f>
          <c:strCache>
            <c:ptCount val="1"/>
            <c:pt idx="0">
              <c:v>GRÁFICO 26 - COMPARAÇÃO DO N.º DE ATENDIMENTOS DO PARCELÁRIO, ANO 2014 E ANO 2015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QUADRO17!$A$5</c:f>
              <c:strCache>
                <c:ptCount val="1"/>
                <c:pt idx="0">
                  <c:v>2014</c:v>
                </c:pt>
              </c:strCache>
            </c:strRef>
          </c:tx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QUADRO17!$B$4:$E$4</c:f>
              <c:strCache>
                <c:ptCount val="4"/>
                <c:pt idx="0">
                  <c:v>Até 06-04-2014 e 05-04-2015</c:v>
                </c:pt>
                <c:pt idx="1">
                  <c:v>Até 04-05-2014 e 03-05-2015</c:v>
                </c:pt>
                <c:pt idx="2">
                  <c:v>Até 01-06-2014 e 31-05-2015</c:v>
                </c:pt>
                <c:pt idx="3">
                  <c:v>Até 09-06-2014 e 23-06-2015</c:v>
                </c:pt>
              </c:strCache>
            </c:strRef>
          </c:cat>
          <c:val>
            <c:numRef>
              <c:f>QUADRO17!$B$5:$E$5</c:f>
              <c:numCache>
                <c:formatCode>#,##0</c:formatCode>
                <c:ptCount val="4"/>
                <c:pt idx="0">
                  <c:v>93225</c:v>
                </c:pt>
                <c:pt idx="1">
                  <c:v>152491</c:v>
                </c:pt>
                <c:pt idx="2">
                  <c:v>172738</c:v>
                </c:pt>
                <c:pt idx="3">
                  <c:v>174720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QUADRO17!$A$6</c:f>
              <c:strCache>
                <c:ptCount val="1"/>
                <c:pt idx="0">
                  <c:v>2015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QUADRO17!$B$4:$E$4</c:f>
              <c:strCache>
                <c:ptCount val="4"/>
                <c:pt idx="0">
                  <c:v>Até 06-04-2014 e 05-04-2015</c:v>
                </c:pt>
                <c:pt idx="1">
                  <c:v>Até 04-05-2014 e 03-05-2015</c:v>
                </c:pt>
                <c:pt idx="2">
                  <c:v>Até 01-06-2014 e 31-05-2015</c:v>
                </c:pt>
                <c:pt idx="3">
                  <c:v>Até 09-06-2014 e 23-06-2015</c:v>
                </c:pt>
              </c:strCache>
            </c:strRef>
          </c:cat>
          <c:val>
            <c:numRef>
              <c:f>QUADRO17!$B$6:$E$6</c:f>
              <c:numCache>
                <c:formatCode>#,##0</c:formatCode>
                <c:ptCount val="4"/>
                <c:pt idx="0">
                  <c:v>38932</c:v>
                </c:pt>
                <c:pt idx="1">
                  <c:v>99303</c:v>
                </c:pt>
                <c:pt idx="2">
                  <c:v>178364</c:v>
                </c:pt>
                <c:pt idx="3">
                  <c:v>186651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569408"/>
        <c:axId val="161571200"/>
      </c:lineChart>
      <c:catAx>
        <c:axId val="161569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61571200"/>
        <c:crosses val="autoZero"/>
        <c:auto val="1"/>
        <c:lblAlgn val="ctr"/>
        <c:lblOffset val="100"/>
        <c:noMultiLvlLbl val="0"/>
      </c:catAx>
      <c:valAx>
        <c:axId val="161571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1569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GRÁFICO02!$AA$2</c:f>
          <c:strCache>
            <c:ptCount val="1"/>
            <c:pt idx="0">
              <c:v>GRÁFICO 2 - N.º DE CANDIDATURAS, POR AJUDA / APOIO, ANO 2015 - MADEIRA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'QUADRO01 - MADEIRA'!$A$8:$B$8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MADEIRA'!$D$8</c:f>
              <c:numCache>
                <c:formatCode>#,##0</c:formatCode>
                <c:ptCount val="1"/>
                <c:pt idx="0">
                  <c:v>10046</c:v>
                </c:pt>
              </c:numCache>
            </c:numRef>
          </c:val>
        </c:ser>
        <c:ser>
          <c:idx val="3"/>
          <c:order val="1"/>
          <c:tx>
            <c:strRef>
              <c:f>'QUADRO01 - MADEIRA'!$A$9:$B$9</c:f>
              <c:strCache>
                <c:ptCount val="1"/>
                <c:pt idx="0">
                  <c:v>Medidas Agro e Silvo-Ambientais 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MADEIRA'!$D$9</c:f>
              <c:numCache>
                <c:formatCode>#,##0</c:formatCode>
                <c:ptCount val="1"/>
                <c:pt idx="0">
                  <c:v>1836</c:v>
                </c:pt>
              </c:numCache>
            </c:numRef>
          </c:val>
        </c:ser>
        <c:ser>
          <c:idx val="4"/>
          <c:order val="2"/>
          <c:tx>
            <c:strRef>
              <c:f>'QUADRO01 - MADEIRA'!$A$10:$B$10</c:f>
              <c:strCache>
                <c:ptCount val="1"/>
                <c:pt idx="0">
                  <c:v>POSEI - Abate Suínos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MADEIRA'!$D$10</c:f>
              <c:numCache>
                <c:formatCode>#,##0</c:formatCode>
                <c:ptCount val="1"/>
                <c:pt idx="0">
                  <c:v>18</c:v>
                </c:pt>
              </c:numCache>
            </c:numRef>
          </c:val>
        </c:ser>
        <c:ser>
          <c:idx val="5"/>
          <c:order val="3"/>
          <c:tx>
            <c:strRef>
              <c:f>'QUADRO01 - MADEIRA'!$A$11:$B$11</c:f>
              <c:strCache>
                <c:ptCount val="1"/>
                <c:pt idx="0">
                  <c:v>POSEI - Abate Bovinos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MADEIRA'!$D$11</c:f>
              <c:numCache>
                <c:formatCode>#,##0</c:formatCode>
                <c:ptCount val="1"/>
                <c:pt idx="0">
                  <c:v>364</c:v>
                </c:pt>
              </c:numCache>
            </c:numRef>
          </c:val>
        </c:ser>
        <c:ser>
          <c:idx val="6"/>
          <c:order val="4"/>
          <c:tx>
            <c:strRef>
              <c:f>'QUADRO01 - MADEIRA'!$A$12:$B$12</c:f>
              <c:strCache>
                <c:ptCount val="1"/>
                <c:pt idx="0">
                  <c:v>POSEI - Vacas Leiteiras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MADEIRA'!$D$12</c:f>
              <c:numCache>
                <c:formatCode>#,##0</c:formatCode>
                <c:ptCount val="1"/>
                <c:pt idx="0">
                  <c:v>34</c:v>
                </c:pt>
              </c:numCache>
            </c:numRef>
          </c:val>
        </c:ser>
        <c:ser>
          <c:idx val="7"/>
          <c:order val="5"/>
          <c:tx>
            <c:strRef>
              <c:f>'QUADRO01 - MADEIRA'!$A$13:$B$13</c:f>
              <c:strCache>
                <c:ptCount val="1"/>
                <c:pt idx="0">
                  <c:v>POSEI - Medida 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MADEIRA'!$D$13</c:f>
              <c:numCache>
                <c:formatCode>#,##0</c:formatCode>
                <c:ptCount val="1"/>
                <c:pt idx="0">
                  <c:v>10863</c:v>
                </c:pt>
              </c:numCache>
            </c:numRef>
          </c:val>
        </c:ser>
        <c:ser>
          <c:idx val="0"/>
          <c:order val="6"/>
          <c:tx>
            <c:strRef>
              <c:f>'QUADRO01 - MADEIRA'!$A$14:$B$14</c:f>
              <c:strCache>
                <c:ptCount val="1"/>
                <c:pt idx="0">
                  <c:v>POSEI - Vinha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MADEIRA'!$D$14</c:f>
              <c:numCache>
                <c:formatCode>#,##0</c:formatCode>
                <c:ptCount val="1"/>
                <c:pt idx="0">
                  <c:v>1481</c:v>
                </c:pt>
              </c:numCache>
            </c:numRef>
          </c:val>
        </c:ser>
        <c:ser>
          <c:idx val="1"/>
          <c:order val="7"/>
          <c:tx>
            <c:strRef>
              <c:f>'QUADRO01 - MADEIRA'!$A$15:$B$15</c:f>
              <c:strCache>
                <c:ptCount val="1"/>
                <c:pt idx="0">
                  <c:v>POSEI - Banana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MADEIRA'!$D$15</c:f>
              <c:numCache>
                <c:formatCode>#,##0</c:formatCode>
                <c:ptCount val="1"/>
                <c:pt idx="0">
                  <c:v>3138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1697664"/>
        <c:axId val="151703552"/>
      </c:barChart>
      <c:catAx>
        <c:axId val="1516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703552"/>
        <c:crosses val="autoZero"/>
        <c:auto val="1"/>
        <c:lblAlgn val="ctr"/>
        <c:lblOffset val="100"/>
        <c:noMultiLvlLbl val="0"/>
      </c:catAx>
      <c:valAx>
        <c:axId val="15170355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16976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GRÁFICO03!$AA$1</c:f>
          <c:strCache>
            <c:ptCount val="1"/>
            <c:pt idx="0">
              <c:v>GRÁFICO 3 - ÁREAS (HA), POR AJUDA / APOIO E POR ANO - CONTINENTE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'QUADRO01 - CONTINENTE'!$A$8</c:f>
              <c:strCache>
                <c:ptCount val="1"/>
                <c:pt idx="0">
                  <c:v>RPB - Regime de Pagamento Base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CONTINENTE'!$F$8,'QUADRO01 - CONTINENTE'!$J$8)</c:f>
              <c:numCache>
                <c:formatCode>#,##0</c:formatCode>
                <c:ptCount val="2"/>
                <c:pt idx="0">
                  <c:v>2734955.44</c:v>
                </c:pt>
                <c:pt idx="1">
                  <c:v>2758573</c:v>
                </c:pt>
              </c:numCache>
            </c:numRef>
          </c:val>
        </c:ser>
        <c:ser>
          <c:idx val="1"/>
          <c:order val="1"/>
          <c:tx>
            <c:strRef>
              <c:f>'QUADRO01 - CONTINENTE'!$A$10</c:f>
              <c:strCache>
                <c:ptCount val="1"/>
                <c:pt idx="0">
                  <c:v>RPA - Regime da Pequena Agricultura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CONTINENTE'!$F$10,'QUADRO01 - CONTINENTE'!$J$10)</c:f>
              <c:numCache>
                <c:formatCode>#,##0</c:formatCode>
                <c:ptCount val="2"/>
                <c:pt idx="0">
                  <c:v>194033.15</c:v>
                </c:pt>
                <c:pt idx="1">
                  <c:v>283833</c:v>
                </c:pt>
              </c:numCache>
            </c:numRef>
          </c:val>
        </c:ser>
        <c:ser>
          <c:idx val="2"/>
          <c:order val="2"/>
          <c:tx>
            <c:strRef>
              <c:f>'QUADRO01 - CONTINENTE'!$A$12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CONTINENTE'!$F$12,'QUADRO01 - CONTINENTE'!$J$12)</c:f>
              <c:numCache>
                <c:formatCode>#,##0</c:formatCode>
                <c:ptCount val="2"/>
                <c:pt idx="0">
                  <c:v>2381494.2000000002</c:v>
                </c:pt>
                <c:pt idx="1">
                  <c:v>1229047.0900000001</c:v>
                </c:pt>
              </c:numCache>
            </c:numRef>
          </c:val>
        </c:ser>
        <c:ser>
          <c:idx val="3"/>
          <c:order val="3"/>
          <c:tx>
            <c:strRef>
              <c:f>'QUADRO01 - CONTINENTE'!$A$13</c:f>
              <c:strCache>
                <c:ptCount val="1"/>
                <c:pt idx="0">
                  <c:v>Medidas Agro e Silvo-Ambientais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CONTINENTE'!$F$13,'QUADRO01 - CONTINENTE'!$J$13)</c:f>
              <c:numCache>
                <c:formatCode>#,##0</c:formatCode>
                <c:ptCount val="2"/>
                <c:pt idx="0">
                  <c:v>1407028.38</c:v>
                </c:pt>
                <c:pt idx="1">
                  <c:v>635026.47</c:v>
                </c:pt>
              </c:numCache>
            </c:numRef>
          </c:val>
        </c:ser>
        <c:ser>
          <c:idx val="4"/>
          <c:order val="4"/>
          <c:tx>
            <c:strRef>
              <c:f>'QUADRO01 - CONTINENTE'!$A$19</c:f>
              <c:strCache>
                <c:ptCount val="1"/>
                <c:pt idx="0">
                  <c:v>Florestação de Terras Agrícolas - PRODER 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CONTINENTE'!$F$19,'QUADRO01 - CONTINENTE'!$J$19)</c:f>
              <c:numCache>
                <c:formatCode>#,##0</c:formatCode>
                <c:ptCount val="2"/>
                <c:pt idx="0">
                  <c:v>9821.44</c:v>
                </c:pt>
                <c:pt idx="1">
                  <c:v>8572.02</c:v>
                </c:pt>
              </c:numCache>
            </c:numRef>
          </c:val>
        </c:ser>
        <c:ser>
          <c:idx val="5"/>
          <c:order val="5"/>
          <c:tx>
            <c:strRef>
              <c:f>'QUADRO01 - CONTINENTE'!$A$20</c:f>
              <c:strCache>
                <c:ptCount val="1"/>
                <c:pt idx="0">
                  <c:v>Florestação de Terras Agrícolas - RURIS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CONTINENTE'!$F$20,'QUADRO01 - CONTINENTE'!$J$20)</c:f>
              <c:numCache>
                <c:formatCode>#,##0</c:formatCode>
                <c:ptCount val="2"/>
                <c:pt idx="0">
                  <c:v>42550.97</c:v>
                </c:pt>
                <c:pt idx="1">
                  <c:v>44272.03</c:v>
                </c:pt>
              </c:numCache>
            </c:numRef>
          </c:val>
        </c:ser>
        <c:ser>
          <c:idx val="6"/>
          <c:order val="6"/>
          <c:tx>
            <c:strRef>
              <c:f>'QUADRO01 - CONTINENTE'!$A$21</c:f>
              <c:strCache>
                <c:ptCount val="1"/>
                <c:pt idx="0">
                  <c:v>Florestação de Terras Agrícolas - Reg 2080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CONTINENTE'!$F$21,'QUADRO01 - CONTINENTE'!$J$21)</c:f>
              <c:numCache>
                <c:formatCode>#,##0</c:formatCode>
                <c:ptCount val="2"/>
                <c:pt idx="0">
                  <c:v>104099.07</c:v>
                </c:pt>
                <c:pt idx="1">
                  <c:v>122128.83</c:v>
                </c:pt>
              </c:numCache>
            </c:numRef>
          </c:val>
        </c:ser>
        <c:ser>
          <c:idx val="7"/>
          <c:order val="7"/>
          <c:tx>
            <c:strRef>
              <c:f>'QUADRO01 - CONTINENTE'!$A$22</c:f>
              <c:strCache>
                <c:ptCount val="1"/>
                <c:pt idx="0">
                  <c:v>Florestação de Terras Agrícolas - Reg 2328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CONTINENTE'!$F$22,'QUADRO01 - CONTINENTE'!$J$22)</c:f>
              <c:numCache>
                <c:formatCode>#,##0</c:formatCode>
                <c:ptCount val="2"/>
                <c:pt idx="0">
                  <c:v>1843.19</c:v>
                </c:pt>
                <c:pt idx="1">
                  <c:v>4077.28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0124032"/>
        <c:axId val="150125568"/>
      </c:barChart>
      <c:catAx>
        <c:axId val="1501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0125568"/>
        <c:crosses val="autoZero"/>
        <c:auto val="1"/>
        <c:lblAlgn val="ctr"/>
        <c:lblOffset val="100"/>
        <c:noMultiLvlLbl val="0"/>
      </c:catAx>
      <c:valAx>
        <c:axId val="15012556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01240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GRÁFICO03!$AA$2</c:f>
          <c:strCache>
            <c:ptCount val="1"/>
            <c:pt idx="0">
              <c:v>GRÁFICO 3 - ÁREAS (HA), POR AJUDA / APOIO, ANO 2015 - MADEIRA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'QUADRO01 - MADEIRA'!$A$8:$B$8</c:f>
              <c:strCache>
                <c:ptCount val="1"/>
                <c:pt idx="0">
                  <c:v>Manutenção da Atividade Agrícola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MADEIRA'!$F$8</c:f>
              <c:numCache>
                <c:formatCode>#,##0</c:formatCode>
                <c:ptCount val="1"/>
                <c:pt idx="0">
                  <c:v>3136.04</c:v>
                </c:pt>
              </c:numCache>
            </c:numRef>
          </c:val>
        </c:ser>
        <c:ser>
          <c:idx val="3"/>
          <c:order val="1"/>
          <c:tx>
            <c:strRef>
              <c:f>'QUADRO01 - MADEIRA'!$A$9:$B$9</c:f>
              <c:strCache>
                <c:ptCount val="1"/>
                <c:pt idx="0">
                  <c:v>Medidas Agro e Silvo-Ambientais 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MADEIRA'!$F$9</c:f>
              <c:numCache>
                <c:formatCode>#,##0</c:formatCode>
                <c:ptCount val="1"/>
                <c:pt idx="0">
                  <c:v>1150.96</c:v>
                </c:pt>
              </c:numCache>
            </c:numRef>
          </c:val>
        </c:ser>
        <c:ser>
          <c:idx val="4"/>
          <c:order val="2"/>
          <c:tx>
            <c:strRef>
              <c:f>'QUADRO01 - MADEIRA'!$A$13:$B$13</c:f>
              <c:strCache>
                <c:ptCount val="1"/>
                <c:pt idx="0">
                  <c:v>POSEI - Medida 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MADEIRA'!$F$13</c:f>
              <c:numCache>
                <c:formatCode>#,##0</c:formatCode>
                <c:ptCount val="1"/>
                <c:pt idx="0">
                  <c:v>3342.41</c:v>
                </c:pt>
              </c:numCache>
            </c:numRef>
          </c:val>
        </c:ser>
        <c:ser>
          <c:idx val="5"/>
          <c:order val="3"/>
          <c:tx>
            <c:strRef>
              <c:f>'QUADRO01 - MADEIRA'!$A$14:$B$14</c:f>
              <c:strCache>
                <c:ptCount val="1"/>
                <c:pt idx="0">
                  <c:v>POSEI - Vinha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MADEIRA'!$F$14</c:f>
              <c:numCache>
                <c:formatCode>#,##0</c:formatCode>
                <c:ptCount val="1"/>
                <c:pt idx="0">
                  <c:v>344.02</c:v>
                </c:pt>
              </c:numCache>
            </c:numRef>
          </c:val>
        </c:ser>
        <c:ser>
          <c:idx val="6"/>
          <c:order val="4"/>
          <c:tx>
            <c:strRef>
              <c:f>'QUADRO01 - MADEIRA'!$A$15:$B$15</c:f>
              <c:strCache>
                <c:ptCount val="1"/>
                <c:pt idx="0">
                  <c:v>POSEI - Banana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'QUADRO01 - MADEIRA'!$D$17</c:f>
              <c:numCache>
                <c:formatCode>General</c:formatCode>
                <c:ptCount val="1"/>
                <c:pt idx="0">
                  <c:v>2015</c:v>
                </c:pt>
              </c:numCache>
            </c:numRef>
          </c:cat>
          <c:val>
            <c:numRef>
              <c:f>'QUADRO01 - MADEIRA'!$F$15</c:f>
              <c:numCache>
                <c:formatCode>#,##0</c:formatCode>
                <c:ptCount val="1"/>
                <c:pt idx="0">
                  <c:v>618.47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0268544"/>
        <c:axId val="151978368"/>
      </c:barChart>
      <c:catAx>
        <c:axId val="1502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978368"/>
        <c:crosses val="autoZero"/>
        <c:auto val="1"/>
        <c:lblAlgn val="ctr"/>
        <c:lblOffset val="100"/>
        <c:noMultiLvlLbl val="0"/>
      </c:catAx>
      <c:valAx>
        <c:axId val="151978368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026854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GRÁFICO04!$AA$1</c:f>
          <c:strCache>
            <c:ptCount val="1"/>
            <c:pt idx="0">
              <c:v>GRÁFICO 4 - ASA - ANIMAIS (CN) DECLARADOS, POR ANO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CONTINENTE</c:v>
          </c:tx>
          <c:invertIfNegative val="0"/>
          <c:dLbls>
            <c:txPr>
              <a:bodyPr rot="0" vert="horz"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('QUADRO01 - CONTINENTE'!$G$13,'QUADRO01 - CONTINENTE'!$K$13)</c:f>
              <c:numCache>
                <c:formatCode>#,##0</c:formatCode>
                <c:ptCount val="2"/>
                <c:pt idx="0">
                  <c:v>90480.3</c:v>
                </c:pt>
                <c:pt idx="1">
                  <c:v>40882.39</c:v>
                </c:pt>
              </c:numCache>
            </c:numRef>
          </c:val>
        </c:ser>
        <c:ser>
          <c:idx val="0"/>
          <c:order val="1"/>
          <c:tx>
            <c:v>MADEIRA</c:v>
          </c:tx>
          <c:invertIfNegative val="0"/>
          <c:dLbls>
            <c:txPr>
              <a:bodyPr/>
              <a:lstStyle/>
              <a:p>
                <a:pPr>
                  <a:defRPr sz="800"/>
                </a:pPr>
                <a:endParaRPr lang="pt-PT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numRef>
              <c:f>('QUADRO01 - CONTINENTE'!$D$24,'QUADRO01 - CONTINENTE'!$I$24)</c:f>
              <c:numCache>
                <c:formatCode>General</c:formatCode>
                <c:ptCount val="2"/>
                <c:pt idx="0">
                  <c:v>2015</c:v>
                </c:pt>
                <c:pt idx="1">
                  <c:v>2014</c:v>
                </c:pt>
              </c:numCache>
            </c:numRef>
          </c:cat>
          <c:val>
            <c:numRef>
              <c:f>'QUADRO01 - MADEIRA'!$G$9</c:f>
              <c:numCache>
                <c:formatCode>0</c:formatCode>
                <c:ptCount val="1"/>
                <c:pt idx="0">
                  <c:v>4.75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152006656"/>
        <c:axId val="152008192"/>
      </c:barChart>
      <c:catAx>
        <c:axId val="15200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008192"/>
        <c:crosses val="autoZero"/>
        <c:auto val="1"/>
        <c:lblAlgn val="ctr"/>
        <c:lblOffset val="100"/>
        <c:noMultiLvlLbl val="0"/>
      </c:catAx>
      <c:valAx>
        <c:axId val="15200819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52006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GRÁFICO05!$AA$1</c:f>
          <c:strCache>
            <c:ptCount val="1"/>
            <c:pt idx="0">
              <c:v>GRÁFICO 5 - TRANSFERÊNCIAS - N.º DE COMUNICAÇÕES (MODELO H)</c:v>
            </c:pt>
          </c:strCache>
        </c:strRef>
      </c:tx>
      <c:layout>
        <c:manualLayout>
          <c:xMode val="edge"/>
          <c:yMode val="edge"/>
          <c:x val="0.15823600174978128"/>
          <c:y val="2.7777777777777776E-2"/>
        </c:manualLayout>
      </c:layout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Comunicações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2015</c:v>
              </c:pt>
            </c:numLit>
          </c:cat>
          <c:val>
            <c:numLit>
              <c:formatCode>General</c:formatCode>
              <c:ptCount val="1"/>
              <c:pt idx="0">
                <c:v>4363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1"/>
        <c:axId val="152073344"/>
        <c:axId val="152074880"/>
      </c:barChart>
      <c:catAx>
        <c:axId val="1520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074880"/>
        <c:crosses val="autoZero"/>
        <c:auto val="1"/>
        <c:lblAlgn val="ctr"/>
        <c:lblOffset val="100"/>
        <c:noMultiLvlLbl val="0"/>
      </c:catAx>
      <c:valAx>
        <c:axId val="1520748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2073344"/>
        <c:crosses val="autoZero"/>
        <c:crossBetween val="between"/>
        <c:majorUnit val="1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GRÁFICO06!$AA$1</c:f>
          <c:strCache>
            <c:ptCount val="1"/>
            <c:pt idx="0">
              <c:v>GRÁFICO 6 - TRANSFERÊNCIAS - ÁREA (HA) (MODELO H)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Áreas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.0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"/>
              <c:pt idx="0">
                <c:v>2015</c:v>
              </c:pt>
            </c:numLit>
          </c:cat>
          <c:val>
            <c:numLit>
              <c:formatCode>General</c:formatCode>
              <c:ptCount val="1"/>
              <c:pt idx="0">
                <c:v>59150.76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1"/>
        <c:axId val="151559552"/>
        <c:axId val="151561344"/>
      </c:barChart>
      <c:catAx>
        <c:axId val="15155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1561344"/>
        <c:crosses val="autoZero"/>
        <c:auto val="1"/>
        <c:lblAlgn val="ctr"/>
        <c:lblOffset val="100"/>
        <c:noMultiLvlLbl val="0"/>
      </c:catAx>
      <c:valAx>
        <c:axId val="1515613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1559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GRÁFICO07!$AA$1</c:f>
          <c:strCache>
            <c:ptCount val="1"/>
            <c:pt idx="0">
              <c:v>GRÁFICO 7 - TRANFERÊNCIAS - N.º DE COMUNICAÇÕES POR TIPO (MODELO H)</c:v>
            </c:pt>
          </c:strCache>
        </c:strRef>
      </c:tx>
      <c:overlay val="0"/>
      <c:txPr>
        <a:bodyPr/>
        <a:lstStyle/>
        <a:p>
          <a:pPr>
            <a:defRPr>
              <a:solidFill>
                <a:schemeClr val="accent5">
                  <a:lumMod val="75000"/>
                </a:schemeClr>
              </a:solidFill>
            </a:defRPr>
          </a:pPr>
          <a:endParaRPr lang="pt-P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Comunicações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5"/>
              <c:pt idx="0">
                <c:v>Alteração de estatuto jurídico</c:v>
              </c:pt>
              <c:pt idx="1">
                <c:v>Cisão</c:v>
              </c:pt>
              <c:pt idx="2">
                <c:v>Cláusula privada</c:v>
              </c:pt>
              <c:pt idx="3">
                <c:v>Fusão</c:v>
              </c:pt>
              <c:pt idx="4">
                <c:v>Heranças</c:v>
              </c:pt>
            </c:strLit>
          </c:cat>
          <c:val>
            <c:numLit>
              <c:formatCode>General</c:formatCode>
              <c:ptCount val="5"/>
              <c:pt idx="0">
                <c:v>179</c:v>
              </c:pt>
              <c:pt idx="1">
                <c:v>12</c:v>
              </c:pt>
              <c:pt idx="2">
                <c:v>351</c:v>
              </c:pt>
              <c:pt idx="3">
                <c:v>89</c:v>
              </c:pt>
              <c:pt idx="4">
                <c:v>3732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873792"/>
        <c:axId val="151896064"/>
      </c:barChart>
      <c:catAx>
        <c:axId val="151873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51896064"/>
        <c:crosses val="autoZero"/>
        <c:auto val="1"/>
        <c:lblAlgn val="ctr"/>
        <c:lblOffset val="100"/>
        <c:noMultiLvlLbl val="0"/>
      </c:catAx>
      <c:valAx>
        <c:axId val="1518960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51873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hyperlink" Target="#Indice!A1"/><Relationship Id="rId4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7" Type="http://schemas.openxmlformats.org/officeDocument/2006/relationships/hyperlink" Target="#Indice!A1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7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hyperlink" Target="#Indice!A1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hyperlink" Target="#Indice!A1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4705350</xdr:colOff>
      <xdr:row>0</xdr:row>
      <xdr:rowOff>47625</xdr:rowOff>
    </xdr:from>
    <xdr:to>
      <xdr:col>2</xdr:col>
      <xdr:colOff>5248275</xdr:colOff>
      <xdr:row>1</xdr:row>
      <xdr:rowOff>71157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5705475" y="47625"/>
          <a:ext cx="542925" cy="185457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0</xdr:rowOff>
    </xdr:from>
    <xdr:to>
      <xdr:col>4</xdr:col>
      <xdr:colOff>895350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57150</xdr:rowOff>
    </xdr:from>
    <xdr:to>
      <xdr:col>4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2768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57150</xdr:rowOff>
    </xdr:from>
    <xdr:to>
      <xdr:col>4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276850" y="571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28575</xdr:rowOff>
    </xdr:from>
    <xdr:to>
      <xdr:col>5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28575</xdr:rowOff>
    </xdr:from>
    <xdr:to>
      <xdr:col>5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2009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6</xdr:col>
      <xdr:colOff>581025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639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0</xdr:row>
      <xdr:rowOff>19050</xdr:rowOff>
    </xdr:from>
    <xdr:to>
      <xdr:col>4</xdr:col>
      <xdr:colOff>581025</xdr:colOff>
      <xdr:row>1</xdr:row>
      <xdr:rowOff>19050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817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28575</xdr:rowOff>
    </xdr:from>
    <xdr:to>
      <xdr:col>4</xdr:col>
      <xdr:colOff>609600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5055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28574</xdr:rowOff>
    </xdr:from>
    <xdr:to>
      <xdr:col>7</xdr:col>
      <xdr:colOff>666750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85725</xdr:colOff>
      <xdr:row>0</xdr:row>
      <xdr:rowOff>19050</xdr:rowOff>
    </xdr:from>
    <xdr:to>
      <xdr:col>9</xdr:col>
      <xdr:colOff>628650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57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5506570</xdr:colOff>
      <xdr:row>0</xdr:row>
      <xdr:rowOff>112619</xdr:rowOff>
    </xdr:from>
    <xdr:to>
      <xdr:col>3</xdr:col>
      <xdr:colOff>86845</xdr:colOff>
      <xdr:row>1</xdr:row>
      <xdr:rowOff>141194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5773270" y="112619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7</xdr:col>
      <xdr:colOff>657225</xdr:colOff>
      <xdr:row>23</xdr:row>
      <xdr:rowOff>152400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47625</xdr:colOff>
      <xdr:row>0</xdr:row>
      <xdr:rowOff>47625</xdr:rowOff>
    </xdr:from>
    <xdr:to>
      <xdr:col>9</xdr:col>
      <xdr:colOff>590550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1982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7</xdr:col>
      <xdr:colOff>657226</xdr:colOff>
      <xdr:row>24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19050</xdr:rowOff>
    </xdr:from>
    <xdr:to>
      <xdr:col>9</xdr:col>
      <xdr:colOff>609600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38100</xdr:rowOff>
    </xdr:from>
    <xdr:to>
      <xdr:col>7</xdr:col>
      <xdr:colOff>657225</xdr:colOff>
      <xdr:row>24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66675</xdr:colOff>
      <xdr:row>0</xdr:row>
      <xdr:rowOff>28575</xdr:rowOff>
    </xdr:from>
    <xdr:to>
      <xdr:col>9</xdr:col>
      <xdr:colOff>609600</xdr:colOff>
      <xdr:row>1</xdr:row>
      <xdr:rowOff>57150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2388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604500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165100</xdr:colOff>
      <xdr:row>0</xdr:row>
      <xdr:rowOff>12700</xdr:rowOff>
    </xdr:from>
    <xdr:to>
      <xdr:col>11</xdr:col>
      <xdr:colOff>708025</xdr:colOff>
      <xdr:row>0</xdr:row>
      <xdr:rowOff>203200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10575925" y="127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685799</xdr:colOff>
      <xdr:row>32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114300</xdr:colOff>
      <xdr:row>13</xdr:row>
      <xdr:rowOff>9525</xdr:rowOff>
    </xdr:from>
    <xdr:to>
      <xdr:col>16</xdr:col>
      <xdr:colOff>485774</xdr:colOff>
      <xdr:row>32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47625</xdr:colOff>
      <xdr:row>0</xdr:row>
      <xdr:rowOff>19050</xdr:rowOff>
    </xdr:from>
    <xdr:to>
      <xdr:col>8</xdr:col>
      <xdr:colOff>590550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6389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0</xdr:rowOff>
    </xdr:from>
    <xdr:to>
      <xdr:col>16</xdr:col>
      <xdr:colOff>371474</xdr:colOff>
      <xdr:row>32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123825</xdr:colOff>
      <xdr:row>0</xdr:row>
      <xdr:rowOff>19050</xdr:rowOff>
    </xdr:from>
    <xdr:to>
      <xdr:col>7</xdr:col>
      <xdr:colOff>666750</xdr:colOff>
      <xdr:row>1</xdr:row>
      <xdr:rowOff>19050</xdr:rowOff>
    </xdr:to>
    <xdr:sp macro="" textlink="">
      <xdr:nvSpPr>
        <xdr:cNvPr id="5" name="CaixaDeTexto 4">
          <a:hlinkClick xmlns:r="http://schemas.openxmlformats.org/officeDocument/2006/relationships" r:id="rId3"/>
        </xdr:cNvPr>
        <xdr:cNvSpPr txBox="1"/>
      </xdr:nvSpPr>
      <xdr:spPr>
        <a:xfrm>
          <a:off x="61341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180975</xdr:colOff>
      <xdr:row>13</xdr:row>
      <xdr:rowOff>0</xdr:rowOff>
    </xdr:from>
    <xdr:to>
      <xdr:col>16</xdr:col>
      <xdr:colOff>552449</xdr:colOff>
      <xdr:row>32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</xdr:row>
      <xdr:rowOff>0</xdr:rowOff>
    </xdr:from>
    <xdr:to>
      <xdr:col>7</xdr:col>
      <xdr:colOff>476249</xdr:colOff>
      <xdr:row>32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76200</xdr:colOff>
      <xdr:row>0</xdr:row>
      <xdr:rowOff>28575</xdr:rowOff>
    </xdr:from>
    <xdr:to>
      <xdr:col>7</xdr:col>
      <xdr:colOff>619125</xdr:colOff>
      <xdr:row>1</xdr:row>
      <xdr:rowOff>28575</xdr:rowOff>
    </xdr:to>
    <xdr:sp macro="" textlink="">
      <xdr:nvSpPr>
        <xdr:cNvPr id="4" name="CaixaDeTexto 3">
          <a:hlinkClick xmlns:r="http://schemas.openxmlformats.org/officeDocument/2006/relationships" r:id="rId3"/>
        </xdr:cNvPr>
        <xdr:cNvSpPr txBox="1"/>
      </xdr:nvSpPr>
      <xdr:spPr>
        <a:xfrm>
          <a:off x="60864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800100</xdr:colOff>
      <xdr:row>14</xdr:row>
      <xdr:rowOff>0</xdr:rowOff>
    </xdr:from>
    <xdr:to>
      <xdr:col>16</xdr:col>
      <xdr:colOff>295274</xdr:colOff>
      <xdr:row>33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7</xdr:col>
      <xdr:colOff>409574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800100</xdr:colOff>
      <xdr:row>34</xdr:row>
      <xdr:rowOff>0</xdr:rowOff>
    </xdr:from>
    <xdr:to>
      <xdr:col>16</xdr:col>
      <xdr:colOff>295274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7</xdr:col>
      <xdr:colOff>409574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95250</xdr:colOff>
      <xdr:row>0</xdr:row>
      <xdr:rowOff>28575</xdr:rowOff>
    </xdr:from>
    <xdr:to>
      <xdr:col>8</xdr:col>
      <xdr:colOff>638175</xdr:colOff>
      <xdr:row>1</xdr:row>
      <xdr:rowOff>28575</xdr:rowOff>
    </xdr:to>
    <xdr:sp macro="" textlink="">
      <xdr:nvSpPr>
        <xdr:cNvPr id="8" name="CaixaDeTexto 7">
          <a:hlinkClick xmlns:r="http://schemas.openxmlformats.org/officeDocument/2006/relationships" r:id="rId5"/>
        </xdr:cNvPr>
        <xdr:cNvSpPr txBox="1"/>
      </xdr:nvSpPr>
      <xdr:spPr>
        <a:xfrm>
          <a:off x="7048500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14</xdr:row>
      <xdr:rowOff>9525</xdr:rowOff>
    </xdr:from>
    <xdr:to>
      <xdr:col>16</xdr:col>
      <xdr:colOff>552449</xdr:colOff>
      <xdr:row>33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</xdr:row>
      <xdr:rowOff>0</xdr:rowOff>
    </xdr:from>
    <xdr:to>
      <xdr:col>8</xdr:col>
      <xdr:colOff>76199</xdr:colOff>
      <xdr:row>33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66675</xdr:colOff>
      <xdr:row>14</xdr:row>
      <xdr:rowOff>9525</xdr:rowOff>
    </xdr:from>
    <xdr:to>
      <xdr:col>25</xdr:col>
      <xdr:colOff>438149</xdr:colOff>
      <xdr:row>33</xdr:row>
      <xdr:rowOff>9525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257175</xdr:colOff>
      <xdr:row>34</xdr:row>
      <xdr:rowOff>0</xdr:rowOff>
    </xdr:from>
    <xdr:to>
      <xdr:col>16</xdr:col>
      <xdr:colOff>561974</xdr:colOff>
      <xdr:row>53</xdr:row>
      <xdr:rowOff>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34</xdr:row>
      <xdr:rowOff>0</xdr:rowOff>
    </xdr:from>
    <xdr:to>
      <xdr:col>8</xdr:col>
      <xdr:colOff>76199</xdr:colOff>
      <xdr:row>53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85725</xdr:colOff>
      <xdr:row>34</xdr:row>
      <xdr:rowOff>0</xdr:rowOff>
    </xdr:from>
    <xdr:to>
      <xdr:col>25</xdr:col>
      <xdr:colOff>457199</xdr:colOff>
      <xdr:row>53</xdr:row>
      <xdr:rowOff>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47625</xdr:colOff>
      <xdr:row>0</xdr:row>
      <xdr:rowOff>9525</xdr:rowOff>
    </xdr:from>
    <xdr:to>
      <xdr:col>10</xdr:col>
      <xdr:colOff>590550</xdr:colOff>
      <xdr:row>1</xdr:row>
      <xdr:rowOff>9525</xdr:rowOff>
    </xdr:to>
    <xdr:sp macro="" textlink="">
      <xdr:nvSpPr>
        <xdr:cNvPr id="8" name="CaixaDeTexto 7">
          <a:hlinkClick xmlns:r="http://schemas.openxmlformats.org/officeDocument/2006/relationships" r:id="rId7"/>
        </xdr:cNvPr>
        <xdr:cNvSpPr txBox="1"/>
      </xdr:nvSpPr>
      <xdr:spPr>
        <a:xfrm>
          <a:off x="789622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8</xdr:col>
      <xdr:colOff>0</xdr:colOff>
      <xdr:row>24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676275</xdr:colOff>
      <xdr:row>0</xdr:row>
      <xdr:rowOff>47625</xdr:rowOff>
    </xdr:from>
    <xdr:to>
      <xdr:col>9</xdr:col>
      <xdr:colOff>533400</xdr:colOff>
      <xdr:row>1</xdr:row>
      <xdr:rowOff>76200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6162675" y="476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0</xdr:rowOff>
    </xdr:from>
    <xdr:to>
      <xdr:col>7</xdr:col>
      <xdr:colOff>619125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17232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28575</xdr:rowOff>
    </xdr:from>
    <xdr:to>
      <xdr:col>5</xdr:col>
      <xdr:colOff>638175</xdr:colOff>
      <xdr:row>1</xdr:row>
      <xdr:rowOff>57150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7038975" y="285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47625</xdr:rowOff>
    </xdr:from>
    <xdr:to>
      <xdr:col>14</xdr:col>
      <xdr:colOff>0</xdr:colOff>
      <xdr:row>40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76200</xdr:colOff>
      <xdr:row>0</xdr:row>
      <xdr:rowOff>19050</xdr:rowOff>
    </xdr:from>
    <xdr:to>
      <xdr:col>14</xdr:col>
      <xdr:colOff>619125</xdr:colOff>
      <xdr:row>1</xdr:row>
      <xdr:rowOff>47625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677400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0</xdr:row>
      <xdr:rowOff>19050</xdr:rowOff>
    </xdr:from>
    <xdr:to>
      <xdr:col>7</xdr:col>
      <xdr:colOff>628650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67727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</xdr:row>
      <xdr:rowOff>28574</xdr:rowOff>
    </xdr:from>
    <xdr:to>
      <xdr:col>5</xdr:col>
      <xdr:colOff>0</xdr:colOff>
      <xdr:row>29</xdr:row>
      <xdr:rowOff>152399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619125</xdr:colOff>
      <xdr:row>1</xdr:row>
      <xdr:rowOff>28575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92868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9525</xdr:rowOff>
    </xdr:from>
    <xdr:to>
      <xdr:col>8</xdr:col>
      <xdr:colOff>752475</xdr:colOff>
      <xdr:row>1</xdr:row>
      <xdr:rowOff>9525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8220075" y="952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0</xdr:rowOff>
    </xdr:from>
    <xdr:to>
      <xdr:col>7</xdr:col>
      <xdr:colOff>619125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5172075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19050</xdr:rowOff>
    </xdr:from>
    <xdr:to>
      <xdr:col>5</xdr:col>
      <xdr:colOff>609600</xdr:colOff>
      <xdr:row>1</xdr:row>
      <xdr:rowOff>47625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4924425" y="1905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0</xdr:row>
      <xdr:rowOff>0</xdr:rowOff>
    </xdr:from>
    <xdr:to>
      <xdr:col>6</xdr:col>
      <xdr:colOff>600075</xdr:colOff>
      <xdr:row>1</xdr:row>
      <xdr:rowOff>28575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68770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325010</xdr:colOff>
      <xdr:row>7</xdr:row>
      <xdr:rowOff>68445</xdr:rowOff>
    </xdr:from>
    <xdr:ext cx="404726" cy="232628"/>
    <xdr:sp macro="" textlink="">
      <xdr:nvSpPr>
        <xdr:cNvPr id="4" name="CaixaDeTexto 3"/>
        <xdr:cNvSpPr txBox="1"/>
      </xdr:nvSpPr>
      <xdr:spPr>
        <a:xfrm>
          <a:off x="2134760" y="1568633"/>
          <a:ext cx="404726" cy="2326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9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***</a:t>
          </a:r>
        </a:p>
      </xdr:txBody>
    </xdr:sp>
    <xdr:clientData/>
  </xdr:oneCellAnchor>
  <xdr:oneCellAnchor>
    <xdr:from>
      <xdr:col>1</xdr:col>
      <xdr:colOff>476250</xdr:colOff>
      <xdr:row>9</xdr:row>
      <xdr:rowOff>76200</xdr:rowOff>
    </xdr:from>
    <xdr:ext cx="478080" cy="232628"/>
    <xdr:sp macro="" textlink="">
      <xdr:nvSpPr>
        <xdr:cNvPr id="5" name="CaixaDeTexto 4"/>
        <xdr:cNvSpPr txBox="1"/>
      </xdr:nvSpPr>
      <xdr:spPr>
        <a:xfrm>
          <a:off x="2286000" y="3019425"/>
          <a:ext cx="478080" cy="2326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PT" sz="9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****</a:t>
          </a:r>
        </a:p>
      </xdr:txBody>
    </xdr:sp>
    <xdr:clientData/>
  </xdr:oneCellAnchor>
  <xdr:twoCellAnchor>
    <xdr:from>
      <xdr:col>10</xdr:col>
      <xdr:colOff>250032</xdr:colOff>
      <xdr:row>0</xdr:row>
      <xdr:rowOff>59532</xdr:rowOff>
    </xdr:from>
    <xdr:to>
      <xdr:col>10</xdr:col>
      <xdr:colOff>792957</xdr:colOff>
      <xdr:row>0</xdr:row>
      <xdr:rowOff>250032</xdr:rowOff>
    </xdr:to>
    <xdr:sp macro="" textlink="">
      <xdr:nvSpPr>
        <xdr:cNvPr id="6" name="CaixaDeTexto 5">
          <a:hlinkClick xmlns:r="http://schemas.openxmlformats.org/officeDocument/2006/relationships" r:id="rId1"/>
        </xdr:cNvPr>
        <xdr:cNvSpPr txBox="1"/>
      </xdr:nvSpPr>
      <xdr:spPr>
        <a:xfrm>
          <a:off x="9822657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250032</xdr:colOff>
      <xdr:row>0</xdr:row>
      <xdr:rowOff>59532</xdr:rowOff>
    </xdr:from>
    <xdr:to>
      <xdr:col>10</xdr:col>
      <xdr:colOff>792957</xdr:colOff>
      <xdr:row>0</xdr:row>
      <xdr:rowOff>250032</xdr:rowOff>
    </xdr:to>
    <xdr:sp macro="" textlink="">
      <xdr:nvSpPr>
        <xdr:cNvPr id="4" name="CaixaDeTexto 3">
          <a:hlinkClick xmlns:r="http://schemas.openxmlformats.org/officeDocument/2006/relationships" r:id="rId1"/>
        </xdr:cNvPr>
        <xdr:cNvSpPr txBox="1"/>
      </xdr:nvSpPr>
      <xdr:spPr>
        <a:xfrm>
          <a:off x="9813132" y="59532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38100</xdr:rowOff>
    </xdr:from>
    <xdr:to>
      <xdr:col>11</xdr:col>
      <xdr:colOff>676275</xdr:colOff>
      <xdr:row>40</xdr:row>
      <xdr:rowOff>9526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66675</xdr:rowOff>
    </xdr:from>
    <xdr:to>
      <xdr:col>13</xdr:col>
      <xdr:colOff>581025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2"/>
        </xdr:cNvPr>
        <xdr:cNvSpPr txBox="1"/>
      </xdr:nvSpPr>
      <xdr:spPr>
        <a:xfrm>
          <a:off x="8953500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41</xdr:row>
      <xdr:rowOff>0</xdr:rowOff>
    </xdr:from>
    <xdr:to>
      <xdr:col>11</xdr:col>
      <xdr:colOff>647701</xdr:colOff>
      <xdr:row>80</xdr:row>
      <xdr:rowOff>133351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647700</xdr:colOff>
      <xdr:row>40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542925</xdr:colOff>
      <xdr:row>1</xdr:row>
      <xdr:rowOff>104775</xdr:rowOff>
    </xdr:to>
    <xdr:sp macro="" textlink="">
      <xdr:nvSpPr>
        <xdr:cNvPr id="4" name="CaixaDeTexto 3">
          <a:hlinkClick xmlns:r="http://schemas.openxmlformats.org/officeDocument/2006/relationships" r:id="rId2"/>
        </xdr:cNvPr>
        <xdr:cNvSpPr txBox="1"/>
      </xdr:nvSpPr>
      <xdr:spPr>
        <a:xfrm>
          <a:off x="9601200" y="7620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41</xdr:row>
      <xdr:rowOff>0</xdr:rowOff>
    </xdr:from>
    <xdr:to>
      <xdr:col>12</xdr:col>
      <xdr:colOff>647700</xdr:colOff>
      <xdr:row>81</xdr:row>
      <xdr:rowOff>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66675</xdr:rowOff>
    </xdr:from>
    <xdr:to>
      <xdr:col>9</xdr:col>
      <xdr:colOff>609600</xdr:colOff>
      <xdr:row>1</xdr:row>
      <xdr:rowOff>95250</xdr:rowOff>
    </xdr:to>
    <xdr:sp macro="" textlink="">
      <xdr:nvSpPr>
        <xdr:cNvPr id="3" name="CaixaDeTexto 2">
          <a:hlinkClick xmlns:r="http://schemas.openxmlformats.org/officeDocument/2006/relationships" r:id="rId1"/>
        </xdr:cNvPr>
        <xdr:cNvSpPr txBox="1"/>
      </xdr:nvSpPr>
      <xdr:spPr>
        <a:xfrm>
          <a:off x="6238875" y="66675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7</xdr:col>
      <xdr:colOff>666750</xdr:colOff>
      <xdr:row>24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0</xdr:rowOff>
    </xdr:from>
    <xdr:to>
      <xdr:col>4</xdr:col>
      <xdr:colOff>895350</xdr:colOff>
      <xdr:row>1</xdr:row>
      <xdr:rowOff>0</xdr:rowOff>
    </xdr:to>
    <xdr:sp macro="" textlink="">
      <xdr:nvSpPr>
        <xdr:cNvPr id="2" name="CaixaDeTexto 1">
          <a:hlinkClick xmlns:r="http://schemas.openxmlformats.org/officeDocument/2006/relationships" r:id="rId1"/>
        </xdr:cNvPr>
        <xdr:cNvSpPr txBox="1"/>
      </xdr:nvSpPr>
      <xdr:spPr>
        <a:xfrm>
          <a:off x="9353550" y="0"/>
          <a:ext cx="542925" cy="190500"/>
        </a:xfrm>
        <a:prstGeom prst="rect">
          <a:avLst/>
        </a:prstGeom>
        <a:solidFill>
          <a:srgbClr val="215968">
            <a:alpha val="76078"/>
          </a:srgbClr>
        </a:solidFill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25400" h="25400"/>
        </a:sp3d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46800" rIns="46800" rtlCol="0" anchor="ctr" anchorCtr="0"/>
        <a:lstStyle/>
        <a:p>
          <a:pPr algn="ctr"/>
          <a:r>
            <a:rPr lang="pt-PT" sz="800" b="1" baseline="0">
              <a:latin typeface="Verdana" pitchFamily="34" charset="0"/>
            </a:rPr>
            <a:t>Indice</a:t>
          </a:r>
          <a:endParaRPr lang="pt-PT" sz="800" b="1">
            <a:latin typeface="Verdana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P127"/>
  <sheetViews>
    <sheetView showGridLines="0" tabSelected="1" zoomScale="90" zoomScaleNormal="90" workbookViewId="0"/>
  </sheetViews>
  <sheetFormatPr defaultRowHeight="12.75" x14ac:dyDescent="0.2"/>
  <cols>
    <col min="1" max="1" width="0.625" style="1" customWidth="1"/>
    <col min="2" max="2" width="15.75" style="2" customWidth="1"/>
    <col min="3" max="3" width="0.625" style="2" customWidth="1"/>
    <col min="4" max="4" width="69.625" style="2" customWidth="1"/>
    <col min="5" max="5" width="11.75" style="3" customWidth="1"/>
    <col min="6" max="7" width="9" style="2"/>
    <col min="8" max="8" width="9" style="2" customWidth="1"/>
    <col min="9" max="16384" width="9" style="2"/>
  </cols>
  <sheetData>
    <row r="1" spans="1:5" ht="3" customHeight="1" x14ac:dyDescent="0.2"/>
    <row r="2" spans="1:5" s="7" customFormat="1" ht="18" customHeight="1" x14ac:dyDescent="0.2">
      <c r="A2" s="1"/>
      <c r="B2" s="4" t="s">
        <v>471</v>
      </c>
      <c r="C2" s="5"/>
      <c r="D2" s="5"/>
      <c r="E2" s="6"/>
    </row>
    <row r="3" spans="1:5" s="7" customFormat="1" ht="18" customHeight="1" x14ac:dyDescent="0.2">
      <c r="A3" s="1"/>
      <c r="B3" s="8" t="s">
        <v>474</v>
      </c>
      <c r="C3" s="8"/>
      <c r="D3" s="9"/>
      <c r="E3" s="10"/>
    </row>
    <row r="4" spans="1:5" ht="4.5" customHeight="1" thickBot="1" x14ac:dyDescent="0.25"/>
    <row r="5" spans="1:5" ht="19.5" customHeight="1" thickTop="1" x14ac:dyDescent="0.2">
      <c r="B5" s="304" t="s">
        <v>472</v>
      </c>
      <c r="C5" s="1"/>
      <c r="D5" s="11" t="str">
        <f>Glossário!B4</f>
        <v>GLOSSÁRIO DE SIGLAS</v>
      </c>
      <c r="E5" s="12"/>
    </row>
    <row r="6" spans="1:5" ht="4.5" customHeight="1" thickBot="1" x14ac:dyDescent="0.25">
      <c r="B6" s="304"/>
      <c r="C6" s="1"/>
      <c r="D6" s="13"/>
      <c r="E6" s="14"/>
    </row>
    <row r="7" spans="1:5" ht="19.5" customHeight="1" thickTop="1" x14ac:dyDescent="0.2">
      <c r="B7" s="304"/>
      <c r="C7" s="1"/>
      <c r="D7" s="11" t="str">
        <f>'Nota Introdutória'!C4</f>
        <v>NOTA INTRODUTÓRIA</v>
      </c>
      <c r="E7" s="12"/>
    </row>
    <row r="8" spans="1:5" ht="4.5" customHeight="1" thickBot="1" x14ac:dyDescent="0.25">
      <c r="B8" s="304"/>
      <c r="C8" s="1"/>
      <c r="D8" s="13"/>
      <c r="E8" s="14"/>
    </row>
    <row r="9" spans="1:5" ht="19.5" customHeight="1" thickTop="1" x14ac:dyDescent="0.2">
      <c r="B9" s="304"/>
      <c r="C9" s="1"/>
      <c r="D9" s="11" t="str">
        <f>GRÁFICO01!AA1</f>
        <v>GRÁFICO 1 - NÚMERO DE CANDIDATURAS POR ANO</v>
      </c>
      <c r="E9" s="12"/>
    </row>
    <row r="10" spans="1:5" ht="4.5" customHeight="1" thickBot="1" x14ac:dyDescent="0.25">
      <c r="B10" s="304"/>
      <c r="C10" s="1"/>
      <c r="D10" s="13"/>
      <c r="E10" s="14"/>
    </row>
    <row r="11" spans="1:5" ht="19.5" customHeight="1" thickTop="1" x14ac:dyDescent="0.2">
      <c r="B11" s="304"/>
      <c r="C11" s="1"/>
      <c r="D11" s="306" t="str">
        <f>'QUADRO01 - CONTINENTE'!A1</f>
        <v>QUADRO 1 - NÚMERO DE CANDIDATURAS, ÁREAS E ANIMAIS DECLARADOS, POR AJUDA/APOIO E POR ANO</v>
      </c>
      <c r="E11" s="12" t="str">
        <f>'QUADRO01 - CONTINENTE'!A2</f>
        <v>CONTINENTE</v>
      </c>
    </row>
    <row r="12" spans="1:5" ht="2.25" customHeight="1" thickBot="1" x14ac:dyDescent="0.25">
      <c r="B12" s="304"/>
      <c r="C12" s="1"/>
      <c r="D12" s="307"/>
      <c r="E12" s="14"/>
    </row>
    <row r="13" spans="1:5" ht="19.5" customHeight="1" thickTop="1" x14ac:dyDescent="0.2">
      <c r="B13" s="304"/>
      <c r="C13" s="1"/>
      <c r="D13" s="308"/>
      <c r="E13" s="12" t="str">
        <f>'QUADRO01 - MADEIRA'!A2</f>
        <v>MADEIRA</v>
      </c>
    </row>
    <row r="14" spans="1:5" ht="4.5" customHeight="1" thickBot="1" x14ac:dyDescent="0.25">
      <c r="B14" s="304"/>
      <c r="C14" s="1"/>
      <c r="D14" s="13"/>
      <c r="E14" s="14"/>
    </row>
    <row r="15" spans="1:5" ht="19.5" customHeight="1" thickTop="1" x14ac:dyDescent="0.2">
      <c r="B15" s="304"/>
      <c r="C15" s="1"/>
      <c r="D15" s="306" t="str">
        <f>GRÁFICO02!AB1</f>
        <v>GRÁFICO 2 - N.º DE CANDIDATURAS, POR AJUDA / APOIO E POR ANO</v>
      </c>
      <c r="E15" s="12" t="str">
        <f>GRÁFICO02!$AD$1</f>
        <v>CONTINENTE</v>
      </c>
    </row>
    <row r="16" spans="1:5" ht="2.25" customHeight="1" thickBot="1" x14ac:dyDescent="0.25">
      <c r="B16" s="304"/>
      <c r="C16" s="1"/>
      <c r="D16" s="307"/>
      <c r="E16" s="14"/>
    </row>
    <row r="17" spans="2:5" ht="19.5" customHeight="1" thickTop="1" x14ac:dyDescent="0.2">
      <c r="B17" s="304"/>
      <c r="C17" s="1"/>
      <c r="D17" s="308"/>
      <c r="E17" s="12" t="str">
        <f>GRÁFICO02!$AD$2</f>
        <v>MADEIRA</v>
      </c>
    </row>
    <row r="18" spans="2:5" ht="4.5" customHeight="1" thickBot="1" x14ac:dyDescent="0.25">
      <c r="B18" s="304"/>
      <c r="C18" s="1"/>
      <c r="D18" s="13"/>
      <c r="E18" s="14"/>
    </row>
    <row r="19" spans="2:5" ht="19.5" customHeight="1" thickTop="1" x14ac:dyDescent="0.2">
      <c r="B19" s="304"/>
      <c r="C19" s="1"/>
      <c r="D19" s="306" t="str">
        <f>GRÁFICO03!AB1</f>
        <v>GRÁFICO 3 - ÁREAS (HA), POR AJUDA / APOIO E POR ANO</v>
      </c>
      <c r="E19" s="12" t="str">
        <f>GRÁFICO03!$AD$1</f>
        <v>CONTINENTE</v>
      </c>
    </row>
    <row r="20" spans="2:5" ht="2.25" customHeight="1" thickBot="1" x14ac:dyDescent="0.25">
      <c r="B20" s="304"/>
      <c r="C20" s="1"/>
      <c r="D20" s="307"/>
      <c r="E20" s="14"/>
    </row>
    <row r="21" spans="2:5" ht="19.5" customHeight="1" thickTop="1" x14ac:dyDescent="0.2">
      <c r="B21" s="304"/>
      <c r="C21" s="1"/>
      <c r="D21" s="308"/>
      <c r="E21" s="12" t="str">
        <f>GRÁFICO03!$AD$2</f>
        <v>MADEIRA</v>
      </c>
    </row>
    <row r="22" spans="2:5" ht="4.5" customHeight="1" thickBot="1" x14ac:dyDescent="0.25">
      <c r="B22" s="304"/>
      <c r="C22" s="1"/>
      <c r="D22" s="13"/>
      <c r="E22" s="14"/>
    </row>
    <row r="23" spans="2:5" ht="19.5" customHeight="1" thickTop="1" x14ac:dyDescent="0.2">
      <c r="B23" s="304"/>
      <c r="C23" s="1"/>
      <c r="D23" s="11" t="str">
        <f>GRÁFICO04!AA1</f>
        <v>GRÁFICO 4 - ASA - ANIMAIS (CN) DECLARADOS, POR ANO</v>
      </c>
      <c r="E23" s="12"/>
    </row>
    <row r="24" spans="2:5" ht="4.5" customHeight="1" thickBot="1" x14ac:dyDescent="0.25">
      <c r="B24" s="304"/>
      <c r="C24" s="1"/>
      <c r="D24" s="13"/>
      <c r="E24" s="14"/>
    </row>
    <row r="25" spans="2:5" ht="19.5" customHeight="1" thickTop="1" x14ac:dyDescent="0.2">
      <c r="B25" s="304"/>
      <c r="C25" s="1"/>
      <c r="D25" s="306" t="str">
        <f>'QUADRO02 - CONTINENTE'!A1</f>
        <v>QUADRO 2 - NÚMERO DE CANDIDATURAS E ÁREAS (HA) DECLARADAS, POR CULTURA PU</v>
      </c>
      <c r="E25" s="12" t="str">
        <f>'QUADRO02 - CONTINENTE'!A2</f>
        <v>CONTINENTE</v>
      </c>
    </row>
    <row r="26" spans="2:5" ht="2.25" customHeight="1" thickBot="1" x14ac:dyDescent="0.25">
      <c r="B26" s="304"/>
      <c r="C26" s="1"/>
      <c r="D26" s="307"/>
      <c r="E26" s="14"/>
    </row>
    <row r="27" spans="2:5" ht="19.5" customHeight="1" thickTop="1" x14ac:dyDescent="0.2">
      <c r="B27" s="304"/>
      <c r="C27" s="1"/>
      <c r="D27" s="308"/>
      <c r="E27" s="12" t="str">
        <f>'QUADRO02 - MADEIRA'!A2</f>
        <v>MADEIRA</v>
      </c>
    </row>
    <row r="28" spans="2:5" ht="4.5" customHeight="1" thickBot="1" x14ac:dyDescent="0.25">
      <c r="B28" s="304"/>
      <c r="C28" s="1"/>
      <c r="D28" s="13"/>
      <c r="E28" s="14"/>
    </row>
    <row r="29" spans="2:5" ht="19.5" customHeight="1" thickTop="1" x14ac:dyDescent="0.2">
      <c r="B29" s="304"/>
      <c r="C29" s="1"/>
      <c r="D29" s="306" t="str">
        <f>'QUADRO03 - CONTINENTE'!A1</f>
        <v>QUADRO 3 - ÁREAS (HA) DOS CEREAIS POR VARIEDADE / FINALIDADE, DO PU</v>
      </c>
      <c r="E29" s="12" t="str">
        <f>'QUADRO03 - CONTINENTE'!A3</f>
        <v>CONTINENTE</v>
      </c>
    </row>
    <row r="30" spans="2:5" ht="2.25" customHeight="1" thickBot="1" x14ac:dyDescent="0.25">
      <c r="B30" s="304"/>
      <c r="C30" s="1"/>
      <c r="D30" s="307"/>
      <c r="E30" s="14"/>
    </row>
    <row r="31" spans="2:5" ht="19.5" customHeight="1" thickTop="1" x14ac:dyDescent="0.2">
      <c r="B31" s="304"/>
      <c r="C31" s="1"/>
      <c r="D31" s="308"/>
      <c r="E31" s="12" t="str">
        <f>'QUADRO03 - MADEIRA'!A3</f>
        <v>MADEIRA</v>
      </c>
    </row>
    <row r="32" spans="2:5" ht="4.5" customHeight="1" thickBot="1" x14ac:dyDescent="0.25">
      <c r="B32" s="304"/>
      <c r="C32" s="1"/>
      <c r="D32" s="13"/>
      <c r="E32" s="14"/>
    </row>
    <row r="33" spans="2:5" ht="19.5" customHeight="1" thickTop="1" x14ac:dyDescent="0.2">
      <c r="B33" s="304"/>
      <c r="C33" s="1"/>
      <c r="D33" s="306" t="str">
        <f>'QUADRO04 - CONTINENTE'!A1</f>
        <v>QUADRO 4 - ÁREAS (HA) DOS HORTÍCOLAS POR FINALIDADE, DO PU</v>
      </c>
      <c r="E33" s="12" t="str">
        <f>'QUADRO04 - CONTINENTE'!A2</f>
        <v>CONTINENTE</v>
      </c>
    </row>
    <row r="34" spans="2:5" ht="2.25" customHeight="1" thickBot="1" x14ac:dyDescent="0.25">
      <c r="B34" s="304"/>
      <c r="C34" s="1"/>
      <c r="D34" s="307"/>
      <c r="E34" s="14"/>
    </row>
    <row r="35" spans="2:5" ht="19.5" customHeight="1" thickTop="1" x14ac:dyDescent="0.2">
      <c r="B35" s="304"/>
      <c r="C35" s="1"/>
      <c r="D35" s="308"/>
      <c r="E35" s="12" t="str">
        <f>'QUADRO04 - MADEIRA'!A2</f>
        <v>MADEIRA</v>
      </c>
    </row>
    <row r="36" spans="2:5" ht="4.5" customHeight="1" thickBot="1" x14ac:dyDescent="0.25">
      <c r="B36" s="304"/>
      <c r="C36" s="1"/>
      <c r="D36" s="13"/>
      <c r="E36" s="14"/>
    </row>
    <row r="37" spans="2:5" ht="19.5" customHeight="1" thickTop="1" x14ac:dyDescent="0.2">
      <c r="B37" s="304"/>
      <c r="C37" s="1"/>
      <c r="D37" s="306" t="str">
        <f>'QUADRO05 - CONTINENTE'!A1</f>
        <v>QUADRO 5 - ÁREAS (HA) DE OLIVAL E VINHA POR VARIEDADE / FINALIDADE, DO PU</v>
      </c>
      <c r="E37" s="12" t="str">
        <f>'QUADRO05 - CONTINENTE'!A2</f>
        <v>CONTINENTE</v>
      </c>
    </row>
    <row r="38" spans="2:5" ht="2.25" customHeight="1" thickBot="1" x14ac:dyDescent="0.25">
      <c r="B38" s="304"/>
      <c r="C38" s="1"/>
      <c r="D38" s="307"/>
      <c r="E38" s="14"/>
    </row>
    <row r="39" spans="2:5" ht="19.5" customHeight="1" thickTop="1" x14ac:dyDescent="0.2">
      <c r="B39" s="304"/>
      <c r="C39" s="1"/>
      <c r="D39" s="308"/>
      <c r="E39" s="12" t="str">
        <f>'QUADRO05 - MADEIRA'!A2</f>
        <v>MADEIRA</v>
      </c>
    </row>
    <row r="40" spans="2:5" ht="4.5" customHeight="1" thickBot="1" x14ac:dyDescent="0.25">
      <c r="B40" s="304"/>
      <c r="C40" s="1"/>
      <c r="D40" s="13"/>
      <c r="E40" s="14"/>
    </row>
    <row r="41" spans="2:5" ht="19.5" customHeight="1" thickTop="1" x14ac:dyDescent="0.2">
      <c r="B41" s="304"/>
      <c r="C41" s="1"/>
      <c r="D41" s="11" t="str">
        <f>QUADRO06!A1</f>
        <v>QUADRO 6 - N.º DE CANDIDATURAS E ÁREAS (HA) DECLARADAS, POR CULTURA RPB</v>
      </c>
      <c r="E41" s="12"/>
    </row>
    <row r="42" spans="2:5" ht="4.5" customHeight="1" thickBot="1" x14ac:dyDescent="0.25">
      <c r="B42" s="304"/>
      <c r="C42" s="1"/>
      <c r="D42" s="13"/>
      <c r="E42" s="14"/>
    </row>
    <row r="43" spans="2:5" ht="19.5" customHeight="1" thickTop="1" x14ac:dyDescent="0.2">
      <c r="B43" s="304"/>
      <c r="C43" s="1"/>
      <c r="D43" s="11" t="str">
        <f>QUADRO07!A1</f>
        <v>QUADRO 7 - N.º DE CANDIDATURAS E ÁREAS (HA) DECLARADAS, POR CULTURA RPA</v>
      </c>
      <c r="E43" s="12"/>
    </row>
    <row r="44" spans="2:5" ht="4.5" customHeight="1" thickBot="1" x14ac:dyDescent="0.25">
      <c r="B44" s="304"/>
      <c r="C44" s="1"/>
      <c r="D44" s="13"/>
      <c r="E44" s="14"/>
    </row>
    <row r="45" spans="2:5" ht="19.5" customHeight="1" thickTop="1" x14ac:dyDescent="0.2">
      <c r="B45" s="304"/>
      <c r="C45" s="1"/>
      <c r="D45" s="11" t="str">
        <f>GRÁFICO05!AA1</f>
        <v>GRÁFICO 5 - TRANSFERÊNCIAS - N.º DE COMUNICAÇÕES (MODELO H)</v>
      </c>
      <c r="E45" s="12"/>
    </row>
    <row r="46" spans="2:5" ht="4.5" customHeight="1" thickBot="1" x14ac:dyDescent="0.25">
      <c r="B46" s="304"/>
      <c r="C46" s="1"/>
      <c r="D46" s="13"/>
      <c r="E46" s="14"/>
    </row>
    <row r="47" spans="2:5" ht="19.5" customHeight="1" thickTop="1" x14ac:dyDescent="0.2">
      <c r="B47" s="304"/>
      <c r="C47" s="1"/>
      <c r="D47" s="11" t="str">
        <f>GRÁFICO06!AA1</f>
        <v>GRÁFICO 6 - TRANSFERÊNCIAS - ÁREA (HA) (MODELO H)</v>
      </c>
      <c r="E47" s="12"/>
    </row>
    <row r="48" spans="2:5" ht="4.5" customHeight="1" thickBot="1" x14ac:dyDescent="0.25">
      <c r="B48" s="304"/>
      <c r="C48" s="1"/>
      <c r="D48" s="15"/>
      <c r="E48" s="14"/>
    </row>
    <row r="49" spans="2:5" ht="19.5" customHeight="1" thickTop="1" x14ac:dyDescent="0.2">
      <c r="B49" s="304"/>
      <c r="C49" s="1"/>
      <c r="D49" s="11" t="str">
        <f>GRÁFICO07!AA1</f>
        <v>GRÁFICO 7 - TRANFERÊNCIAS - N.º DE COMUNICAÇÕES POR TIPO (MODELO H)</v>
      </c>
      <c r="E49" s="12"/>
    </row>
    <row r="50" spans="2:5" ht="4.5" customHeight="1" thickBot="1" x14ac:dyDescent="0.25">
      <c r="B50" s="304"/>
      <c r="C50" s="1"/>
      <c r="D50" s="15"/>
      <c r="E50" s="14"/>
    </row>
    <row r="51" spans="2:5" ht="19.5" customHeight="1" thickTop="1" x14ac:dyDescent="0.2">
      <c r="B51" s="304"/>
      <c r="C51" s="1"/>
      <c r="D51" s="11" t="str">
        <f>GRÁFICO08!AA1</f>
        <v>GRÁFICO 8 -  TRANSFERÊNCIAS - ÁREA POR TIPO (MODELO H)</v>
      </c>
      <c r="E51" s="12"/>
    </row>
    <row r="52" spans="2:5" ht="4.5" customHeight="1" thickBot="1" x14ac:dyDescent="0.25">
      <c r="B52" s="304"/>
      <c r="C52" s="1"/>
      <c r="D52" s="15"/>
      <c r="E52" s="14"/>
    </row>
    <row r="53" spans="2:5" ht="19.5" customHeight="1" thickTop="1" x14ac:dyDescent="0.2">
      <c r="B53" s="304"/>
      <c r="C53" s="1"/>
      <c r="D53" s="306" t="str">
        <f>'QUADRO08 - CONTINENTE'!A1</f>
        <v>QUADRO 8 - N.º DE CANDIDATURAS, ÁREAS (HA) E ANIMAIS DECLARADOS, POR MEDIDA ASA, ANO 2015</v>
      </c>
      <c r="E53" s="12" t="str">
        <f>'QUADRO08 - CONTINENTE'!A3</f>
        <v>CONTINENTE</v>
      </c>
    </row>
    <row r="54" spans="2:5" ht="2.25" customHeight="1" thickBot="1" x14ac:dyDescent="0.25">
      <c r="B54" s="304"/>
      <c r="C54" s="1"/>
      <c r="D54" s="307"/>
      <c r="E54" s="14"/>
    </row>
    <row r="55" spans="2:5" ht="19.5" customHeight="1" thickTop="1" x14ac:dyDescent="0.2">
      <c r="B55" s="304"/>
      <c r="C55" s="1"/>
      <c r="D55" s="308"/>
      <c r="E55" s="12" t="str">
        <f>'QUADRO08 - MADEIRA'!A3</f>
        <v>MADEIRA</v>
      </c>
    </row>
    <row r="56" spans="2:5" ht="4.5" customHeight="1" thickBot="1" x14ac:dyDescent="0.25">
      <c r="B56" s="304"/>
      <c r="C56" s="1"/>
      <c r="D56" s="15"/>
      <c r="E56" s="14"/>
    </row>
    <row r="57" spans="2:5" ht="19.5" customHeight="1" thickTop="1" x14ac:dyDescent="0.2">
      <c r="B57" s="304"/>
      <c r="C57" s="1"/>
      <c r="D57" s="11" t="str">
        <f>QUADRO09!A1</f>
        <v>QUADRO 9 - N.º DE CANDIDATURAS PU, POR REGIÃO, E POR ANO</v>
      </c>
      <c r="E57" s="12"/>
    </row>
    <row r="58" spans="2:5" ht="4.5" customHeight="1" thickBot="1" x14ac:dyDescent="0.25">
      <c r="B58" s="304"/>
      <c r="C58" s="1"/>
      <c r="D58" s="15"/>
      <c r="E58" s="14"/>
    </row>
    <row r="59" spans="2:5" ht="19.5" customHeight="1" thickTop="1" x14ac:dyDescent="0.2">
      <c r="B59" s="304"/>
      <c r="C59" s="1"/>
      <c r="D59" s="11" t="str">
        <f>QUADRO09!AA1</f>
        <v>GRÁFICO 9 - NÚMERO DE CANDIDATURAS PU, POR REGIÃO, ANO 2015</v>
      </c>
      <c r="E59" s="12"/>
    </row>
    <row r="60" spans="2:5" ht="4.5" customHeight="1" thickBot="1" x14ac:dyDescent="0.25">
      <c r="B60" s="304"/>
      <c r="C60" s="1"/>
      <c r="D60" s="15"/>
      <c r="E60" s="14"/>
    </row>
    <row r="61" spans="2:5" ht="19.5" customHeight="1" thickTop="1" x14ac:dyDescent="0.2">
      <c r="B61" s="304"/>
      <c r="C61" s="1"/>
      <c r="D61" s="11" t="str">
        <f>QUADRO09!AA2</f>
        <v>GRÁFICO 10 - NÚMERO DE CANDIDATURAS PU, POR REGIÃO, ANO 2014</v>
      </c>
      <c r="E61" s="12"/>
    </row>
    <row r="62" spans="2:5" ht="4.5" customHeight="1" thickBot="1" x14ac:dyDescent="0.25">
      <c r="B62" s="304"/>
      <c r="C62" s="1"/>
      <c r="D62" s="15"/>
      <c r="E62" s="14"/>
    </row>
    <row r="63" spans="2:5" ht="19.5" customHeight="1" thickTop="1" x14ac:dyDescent="0.2">
      <c r="B63" s="304"/>
      <c r="C63" s="1"/>
      <c r="D63" s="11" t="str">
        <f>QUADRO10!A1</f>
        <v>QUADRO 10 - N.º DE CANDIDATURAS RPB, ÁREA (HA), POR REGIÃO, ANO 2015</v>
      </c>
      <c r="E63" s="12"/>
    </row>
    <row r="64" spans="2:5" ht="4.5" customHeight="1" thickBot="1" x14ac:dyDescent="0.25">
      <c r="B64" s="304"/>
      <c r="C64" s="1"/>
      <c r="D64" s="15"/>
      <c r="E64" s="14"/>
    </row>
    <row r="65" spans="2:5" ht="19.5" customHeight="1" thickTop="1" x14ac:dyDescent="0.2">
      <c r="B65" s="304"/>
      <c r="C65" s="1"/>
      <c r="D65" s="11" t="str">
        <f>QUADRO10!AA1</f>
        <v>GRÁFICO 11 - NÚMERO DE CANDIDATURAS RPB, POR REGIÃO, ANO 2015</v>
      </c>
      <c r="E65" s="12"/>
    </row>
    <row r="66" spans="2:5" ht="4.5" customHeight="1" thickBot="1" x14ac:dyDescent="0.25">
      <c r="B66" s="304"/>
      <c r="C66" s="1"/>
      <c r="D66" s="15"/>
      <c r="E66" s="14"/>
    </row>
    <row r="67" spans="2:5" ht="19.5" customHeight="1" thickTop="1" x14ac:dyDescent="0.2">
      <c r="B67" s="304"/>
      <c r="C67" s="1"/>
      <c r="D67" s="11" t="str">
        <f>QUADRO10!AA2</f>
        <v>GRÁFICO 12 - ÁREA RPB, POR REGIÃO, ANO 2015</v>
      </c>
      <c r="E67" s="12"/>
    </row>
    <row r="68" spans="2:5" ht="4.5" customHeight="1" thickBot="1" x14ac:dyDescent="0.25">
      <c r="B68" s="304"/>
      <c r="C68" s="1"/>
      <c r="D68" s="15"/>
      <c r="E68" s="14"/>
    </row>
    <row r="69" spans="2:5" ht="19.5" customHeight="1" thickTop="1" x14ac:dyDescent="0.2">
      <c r="B69" s="304"/>
      <c r="C69" s="1"/>
      <c r="D69" s="11" t="str">
        <f>QUADRO11!A1</f>
        <v>QUADRO 11 - N.º DE CANDIDATURAS RPA, ÁREA (HA), POR REGIÃO, ANO 2015</v>
      </c>
      <c r="E69" s="12"/>
    </row>
    <row r="70" spans="2:5" ht="4.5" customHeight="1" thickBot="1" x14ac:dyDescent="0.25">
      <c r="B70" s="304"/>
      <c r="C70" s="1"/>
      <c r="D70" s="15"/>
      <c r="E70" s="14"/>
    </row>
    <row r="71" spans="2:5" ht="19.5" customHeight="1" thickTop="1" x14ac:dyDescent="0.2">
      <c r="B71" s="304"/>
      <c r="C71" s="1"/>
      <c r="D71" s="11" t="str">
        <f>QUADRO11!AA1</f>
        <v>GRÁFICO 13 - NÚMERO DE CANDIDATURAS RPA, POR REGIÃO, ANO 2015</v>
      </c>
      <c r="E71" s="12"/>
    </row>
    <row r="72" spans="2:5" ht="4.5" customHeight="1" thickBot="1" x14ac:dyDescent="0.25">
      <c r="B72" s="304"/>
      <c r="C72" s="1"/>
      <c r="D72" s="15"/>
      <c r="E72" s="14"/>
    </row>
    <row r="73" spans="2:5" ht="19.5" customHeight="1" thickTop="1" x14ac:dyDescent="0.2">
      <c r="B73" s="304"/>
      <c r="C73" s="1"/>
      <c r="D73" s="11" t="str">
        <f>QUADRO11!AA2</f>
        <v>GRÁFICO 14 - ÁREA RPA, POR REGIÃO, ANO 2015</v>
      </c>
      <c r="E73" s="12"/>
    </row>
    <row r="74" spans="2:5" ht="4.5" customHeight="1" thickBot="1" x14ac:dyDescent="0.25">
      <c r="B74" s="304"/>
      <c r="C74" s="1"/>
      <c r="D74" s="15"/>
      <c r="E74" s="14"/>
    </row>
    <row r="75" spans="2:5" ht="19.5" customHeight="1" thickTop="1" x14ac:dyDescent="0.2">
      <c r="B75" s="304"/>
      <c r="C75" s="1"/>
      <c r="D75" s="11" t="str">
        <f>QUADRO12!A1</f>
        <v>QUADRO 12 - N.º DE CANDIDATURAS MZD, ÁREA (HA), POR REGIÃO, ANO 2015</v>
      </c>
      <c r="E75" s="12"/>
    </row>
    <row r="76" spans="2:5" ht="4.5" customHeight="1" thickBot="1" x14ac:dyDescent="0.25">
      <c r="B76" s="304"/>
      <c r="C76" s="1"/>
      <c r="D76" s="15"/>
      <c r="E76" s="14"/>
    </row>
    <row r="77" spans="2:5" ht="19.5" customHeight="1" thickTop="1" x14ac:dyDescent="0.2">
      <c r="B77" s="304"/>
      <c r="C77" s="1"/>
      <c r="D77" s="11" t="str">
        <f>QUADRO12!AA1</f>
        <v>GRÁFICO 15 - NÚMERO DE CANDIDATURAS MZD, POR REGIÃO, ANO 2015</v>
      </c>
      <c r="E77" s="12"/>
    </row>
    <row r="78" spans="2:5" ht="4.5" customHeight="1" thickBot="1" x14ac:dyDescent="0.25">
      <c r="B78" s="304"/>
      <c r="C78" s="1"/>
      <c r="D78" s="15"/>
      <c r="E78" s="14"/>
    </row>
    <row r="79" spans="2:5" ht="19.5" customHeight="1" thickTop="1" x14ac:dyDescent="0.2">
      <c r="B79" s="304"/>
      <c r="C79" s="1"/>
      <c r="D79" s="11" t="str">
        <f>QUADRO12!AA2</f>
        <v>GRÁFICO 16 - ÁREA MZD, POR REGIÃO, ANO 2015</v>
      </c>
      <c r="E79" s="12"/>
    </row>
    <row r="80" spans="2:5" ht="4.5" customHeight="1" thickBot="1" x14ac:dyDescent="0.25">
      <c r="B80" s="304"/>
      <c r="C80" s="1"/>
      <c r="D80" s="15"/>
      <c r="E80" s="14"/>
    </row>
    <row r="81" spans="2:5" ht="19.5" customHeight="1" thickTop="1" x14ac:dyDescent="0.2">
      <c r="B81" s="304"/>
      <c r="C81" s="1"/>
      <c r="D81" s="11" t="str">
        <f>QUADRO12!AA3</f>
        <v>GRÁFICO 17 - NÚMERO DE CANDIDATURAS MZD, POR REGIÃO, ANO 2014</v>
      </c>
      <c r="E81" s="12"/>
    </row>
    <row r="82" spans="2:5" ht="4.5" customHeight="1" thickBot="1" x14ac:dyDescent="0.25">
      <c r="B82" s="304"/>
      <c r="C82" s="1"/>
      <c r="D82" s="15"/>
      <c r="E82" s="14"/>
    </row>
    <row r="83" spans="2:5" ht="19.5" customHeight="1" thickTop="1" x14ac:dyDescent="0.2">
      <c r="B83" s="304"/>
      <c r="C83" s="1"/>
      <c r="D83" s="11" t="str">
        <f>QUADRO12!AA4</f>
        <v>GRÁFICO 18 - ÁREA MZD, POR REGIÃO, ANO 2014</v>
      </c>
      <c r="E83" s="12"/>
    </row>
    <row r="84" spans="2:5" ht="4.5" customHeight="1" thickBot="1" x14ac:dyDescent="0.25">
      <c r="B84" s="304"/>
      <c r="C84" s="1"/>
      <c r="D84" s="15"/>
      <c r="E84" s="14"/>
    </row>
    <row r="85" spans="2:5" ht="19.5" customHeight="1" thickTop="1" x14ac:dyDescent="0.2">
      <c r="B85" s="304"/>
      <c r="C85" s="1"/>
      <c r="D85" s="11" t="str">
        <f>QUADRO13!A1</f>
        <v>QUADRO 13 - N.º DE CANDIDATURAS ASA, ÁREA (HA) E ANIMAIS (CN), POR REGIÃO, ANO 2015</v>
      </c>
      <c r="E85" s="12"/>
    </row>
    <row r="86" spans="2:5" ht="4.5" customHeight="1" thickBot="1" x14ac:dyDescent="0.25">
      <c r="B86" s="304"/>
      <c r="C86" s="1"/>
      <c r="D86" s="15"/>
      <c r="E86" s="14"/>
    </row>
    <row r="87" spans="2:5" ht="19.5" customHeight="1" thickTop="1" x14ac:dyDescent="0.2">
      <c r="B87" s="304"/>
      <c r="C87" s="1"/>
      <c r="D87" s="11" t="str">
        <f>QUADRO13!AA1</f>
        <v>GRÁFICO 19 - NÚMERO DE CANDIDATURAS ASA, POR REGIÃO, ANO 2015</v>
      </c>
      <c r="E87" s="12"/>
    </row>
    <row r="88" spans="2:5" ht="4.5" customHeight="1" thickBot="1" x14ac:dyDescent="0.25">
      <c r="B88" s="304"/>
      <c r="C88" s="1"/>
      <c r="D88" s="15"/>
      <c r="E88" s="14"/>
    </row>
    <row r="89" spans="2:5" ht="19.5" customHeight="1" thickTop="1" x14ac:dyDescent="0.2">
      <c r="B89" s="304"/>
      <c r="C89" s="1"/>
      <c r="D89" s="11" t="str">
        <f>QUADRO13!AA2</f>
        <v>GRÁFICO 20 - ÁREA ASA, POR REGIÃO, ANO 2015</v>
      </c>
      <c r="E89" s="12"/>
    </row>
    <row r="90" spans="2:5" ht="4.5" customHeight="1" thickBot="1" x14ac:dyDescent="0.25">
      <c r="B90" s="304"/>
      <c r="C90" s="1"/>
      <c r="D90" s="15"/>
      <c r="E90" s="14"/>
    </row>
    <row r="91" spans="2:5" ht="19.5" customHeight="1" thickTop="1" x14ac:dyDescent="0.2">
      <c r="B91" s="304"/>
      <c r="C91" s="1"/>
      <c r="D91" s="11" t="str">
        <f>QUADRO13!AA3</f>
        <v>GRÁFICO 21 - ANIMAIS ASA, POR REGIÃO, ANO 2015</v>
      </c>
      <c r="E91" s="12"/>
    </row>
    <row r="92" spans="2:5" ht="4.5" customHeight="1" thickBot="1" x14ac:dyDescent="0.25">
      <c r="B92" s="304"/>
      <c r="C92" s="1"/>
      <c r="D92" s="15"/>
      <c r="E92" s="14"/>
    </row>
    <row r="93" spans="2:5" ht="19.5" customHeight="1" thickTop="1" x14ac:dyDescent="0.2">
      <c r="B93" s="304"/>
      <c r="C93" s="1"/>
      <c r="D93" s="11" t="str">
        <f>QUADRO13!AA4</f>
        <v>GRÁFICO 22 - NÚMERO DE CANDIDATURAS ASA, POR REGIÃO, ANO 2014</v>
      </c>
      <c r="E93" s="12"/>
    </row>
    <row r="94" spans="2:5" ht="4.5" customHeight="1" thickBot="1" x14ac:dyDescent="0.25">
      <c r="B94" s="304"/>
      <c r="C94" s="1"/>
      <c r="D94" s="15"/>
      <c r="E94" s="14"/>
    </row>
    <row r="95" spans="2:5" ht="19.5" customHeight="1" thickTop="1" x14ac:dyDescent="0.2">
      <c r="B95" s="304"/>
      <c r="C95" s="1"/>
      <c r="D95" s="11" t="str">
        <f>QUADRO13!AA5</f>
        <v>GRÁFICO 23 - ÁREA ASA, POR REGIÃO, ANO 2014</v>
      </c>
      <c r="E95" s="12"/>
    </row>
    <row r="96" spans="2:5" ht="4.5" customHeight="1" thickBot="1" x14ac:dyDescent="0.25">
      <c r="B96" s="304"/>
      <c r="C96" s="1"/>
      <c r="D96" s="15"/>
      <c r="E96" s="14"/>
    </row>
    <row r="97" spans="1:16" ht="19.5" customHeight="1" thickTop="1" x14ac:dyDescent="0.2">
      <c r="B97" s="304"/>
      <c r="C97" s="1"/>
      <c r="D97" s="11" t="str">
        <f>QUADRO13!AA6</f>
        <v>GRÁFICO 24 - ANIMAIS ASA, POR REGIÃO, ANO 2014</v>
      </c>
      <c r="E97" s="12"/>
    </row>
    <row r="98" spans="1:16" ht="4.5" customHeight="1" thickBot="1" x14ac:dyDescent="0.25">
      <c r="B98" s="304"/>
      <c r="C98" s="1"/>
      <c r="D98" s="15"/>
      <c r="E98" s="14"/>
    </row>
    <row r="99" spans="1:16" ht="19.5" customHeight="1" thickTop="1" x14ac:dyDescent="0.2">
      <c r="B99" s="305"/>
      <c r="C99" s="1"/>
      <c r="D99" s="11" t="str">
        <f>QUADRO14!B1</f>
        <v>QUADRO 14 - N.º DE CANDIDATURAS PU POR ENTIDADE RECETORA, ANO 2015/2014</v>
      </c>
      <c r="E99" s="12"/>
    </row>
    <row r="100" spans="1:16" ht="4.5" customHeight="1" thickBot="1" x14ac:dyDescent="0.25">
      <c r="B100" s="16"/>
      <c r="C100" s="1"/>
      <c r="D100" s="17"/>
      <c r="E100" s="18"/>
    </row>
    <row r="101" spans="1:16" s="23" customFormat="1" ht="3.95" customHeight="1" thickTop="1" x14ac:dyDescent="0.2">
      <c r="A101" s="1"/>
      <c r="B101" s="19"/>
      <c r="C101" s="20"/>
      <c r="D101" s="20"/>
      <c r="E101" s="21"/>
      <c r="F101" s="1"/>
      <c r="G101" s="22"/>
      <c r="H101" s="22"/>
      <c r="I101" s="22"/>
      <c r="J101" s="22"/>
      <c r="K101" s="22"/>
      <c r="L101" s="22"/>
      <c r="P101" s="24"/>
    </row>
    <row r="102" spans="1:16" s="7" customFormat="1" ht="6" customHeight="1" thickBot="1" x14ac:dyDescent="0.25">
      <c r="A102" s="1"/>
      <c r="D102" s="25"/>
      <c r="E102" s="26"/>
      <c r="F102" s="1"/>
    </row>
    <row r="103" spans="1:16" ht="19.5" customHeight="1" thickTop="1" x14ac:dyDescent="0.2">
      <c r="B103" s="302" t="s">
        <v>473</v>
      </c>
      <c r="C103" s="1"/>
      <c r="D103" s="11" t="str">
        <f>QUADRO15!A1</f>
        <v>QUADRO 15 - Nº DE ATENDIMENTOS DE PARCELÁRIO, NO PERÍODO DE CANDIDATURAS, POR ENTIDADE (ACUMULADO)</v>
      </c>
      <c r="E103" s="12"/>
    </row>
    <row r="104" spans="1:16" ht="4.5" customHeight="1" thickBot="1" x14ac:dyDescent="0.25">
      <c r="B104" s="302"/>
      <c r="C104" s="1"/>
      <c r="D104" s="15"/>
      <c r="E104" s="14"/>
    </row>
    <row r="105" spans="1:16" ht="19.5" customHeight="1" thickTop="1" x14ac:dyDescent="0.2">
      <c r="B105" s="302"/>
      <c r="C105" s="1"/>
      <c r="D105" s="11" t="str">
        <f>GRÁFICO25!AA1</f>
        <v>GRÁFICO 25 - DISTRIBUIÇÃO DO ATENDIMENTO DO PARCELÁRIO, POR ENTIDADE (ACUMULADO), ANO 2015</v>
      </c>
      <c r="E105" s="12"/>
    </row>
    <row r="106" spans="1:16" ht="4.5" customHeight="1" thickBot="1" x14ac:dyDescent="0.25">
      <c r="B106" s="302"/>
      <c r="C106" s="1"/>
      <c r="D106" s="15"/>
      <c r="E106" s="14"/>
    </row>
    <row r="107" spans="1:16" ht="19.5" customHeight="1" thickTop="1" x14ac:dyDescent="0.2">
      <c r="B107" s="302"/>
      <c r="C107" s="1"/>
      <c r="D107" s="11" t="str">
        <f>QUADRO16!A1</f>
        <v>QUADRO 16 - Nº DE ATENDIMENTOS DE PARCELÁRIO, NO PERÍODO DE CANDIDATURAS, POR ENTIDADE, POR ANO</v>
      </c>
      <c r="E107" s="12"/>
    </row>
    <row r="108" spans="1:16" ht="4.5" customHeight="1" thickBot="1" x14ac:dyDescent="0.25">
      <c r="B108" s="302"/>
      <c r="C108" s="1"/>
      <c r="D108" s="15"/>
      <c r="E108" s="14"/>
    </row>
    <row r="109" spans="1:16" ht="19.5" customHeight="1" thickTop="1" x14ac:dyDescent="0.2">
      <c r="B109" s="302"/>
      <c r="C109" s="1"/>
      <c r="D109" s="11" t="str">
        <f>QUADRO17!A1</f>
        <v>QUADRO 17 - COMPARAÇÃO DO Nº DE ATENDIMENTOS DE PARCELÁRIO, NO PERÍODO DE CANDIDATURAS, ANO 2014 E ANO 2015</v>
      </c>
      <c r="E109" s="12"/>
    </row>
    <row r="110" spans="1:16" ht="4.5" customHeight="1" thickBot="1" x14ac:dyDescent="0.25">
      <c r="B110" s="302"/>
      <c r="C110" s="1"/>
      <c r="D110" s="15"/>
      <c r="E110" s="14"/>
    </row>
    <row r="111" spans="1:16" ht="19.5" customHeight="1" thickTop="1" x14ac:dyDescent="0.2">
      <c r="B111" s="302"/>
      <c r="C111" s="1"/>
      <c r="D111" s="11" t="str">
        <f>QUADRO17!AA1</f>
        <v>GRÁFICO 26 - COMPARAÇÃO DO N.º DE ATENDIMENTOS DO PARCELÁRIO, ANO 2014 E ANO 2015</v>
      </c>
      <c r="E111" s="12"/>
    </row>
    <row r="112" spans="1:16" ht="4.5" customHeight="1" thickBot="1" x14ac:dyDescent="0.25">
      <c r="B112" s="302"/>
      <c r="C112" s="1"/>
      <c r="D112" s="15"/>
      <c r="E112" s="14"/>
    </row>
    <row r="113" spans="1:16" ht="19.5" customHeight="1" thickTop="1" x14ac:dyDescent="0.2">
      <c r="B113" s="302"/>
      <c r="C113" s="1"/>
      <c r="D113" s="11" t="str">
        <f>QUADRO18!A1</f>
        <v>QUADRO 18 - TIPOS DE AÇÕES EFETUADAS NAS PARCELAS (ACUMULADO) ANO 2015</v>
      </c>
      <c r="E113" s="12"/>
    </row>
    <row r="114" spans="1:16" ht="4.5" customHeight="1" thickBot="1" x14ac:dyDescent="0.25">
      <c r="B114" s="302"/>
      <c r="C114" s="1"/>
      <c r="D114" s="15"/>
      <c r="E114" s="14"/>
    </row>
    <row r="115" spans="1:16" ht="19.5" customHeight="1" thickTop="1" x14ac:dyDescent="0.2">
      <c r="B115" s="303"/>
      <c r="C115" s="1"/>
      <c r="D115" s="11" t="str">
        <f>QUADRO19!A1</f>
        <v>QUADRO 19 - VISITAS DE CAMPO PARCELÁRIO NO PERÍODO DE 2015-03-02 A 2015-06-23 (ACUMULADO)</v>
      </c>
      <c r="E115" s="12"/>
    </row>
    <row r="116" spans="1:16" ht="4.5" customHeight="1" thickBot="1" x14ac:dyDescent="0.25">
      <c r="B116" s="16"/>
      <c r="C116" s="1"/>
      <c r="D116" s="17"/>
      <c r="E116" s="18"/>
    </row>
    <row r="117" spans="1:16" s="23" customFormat="1" ht="3.95" customHeight="1" thickTop="1" x14ac:dyDescent="0.2">
      <c r="A117" s="1"/>
      <c r="B117" s="19"/>
      <c r="C117" s="20"/>
      <c r="D117" s="20"/>
      <c r="E117" s="21"/>
      <c r="F117" s="1"/>
      <c r="G117" s="22"/>
      <c r="H117" s="22"/>
      <c r="I117" s="22"/>
      <c r="J117" s="22"/>
      <c r="K117" s="22"/>
      <c r="L117" s="22"/>
      <c r="P117" s="24"/>
    </row>
    <row r="118" spans="1:16" s="7" customFormat="1" ht="6" customHeight="1" thickBot="1" x14ac:dyDescent="0.25">
      <c r="A118" s="1"/>
      <c r="D118" s="25"/>
      <c r="E118" s="26"/>
      <c r="F118" s="1"/>
    </row>
    <row r="119" spans="1:16" ht="19.5" customHeight="1" thickTop="1" x14ac:dyDescent="0.2">
      <c r="B119" s="304" t="s">
        <v>470</v>
      </c>
      <c r="C119" s="1"/>
      <c r="D119" s="11" t="str">
        <f>QUADRO20E21!A1</f>
        <v>QUADRO 20 - UTILIZADORES E FORMULÁRIOS IB (ACUMULADO), NO PERÍODO DE CANDIDATURAS, ANO 2015</v>
      </c>
      <c r="E119" s="12"/>
    </row>
    <row r="120" spans="1:16" ht="4.5" customHeight="1" thickBot="1" x14ac:dyDescent="0.25">
      <c r="B120" s="304"/>
      <c r="C120" s="1"/>
      <c r="D120" s="15"/>
      <c r="E120" s="14"/>
    </row>
    <row r="121" spans="1:16" ht="19.5" customHeight="1" thickTop="1" x14ac:dyDescent="0.2">
      <c r="B121" s="304"/>
      <c r="C121" s="1"/>
      <c r="D121" s="11" t="str">
        <f>QUADRO20E21!A14</f>
        <v>QUADRO 21 - FORMULÁRIOS IB TIPO DE ALTERAÇÕES (ACUMULADO), ANO 2015</v>
      </c>
      <c r="E121" s="12"/>
    </row>
    <row r="122" spans="1:16" ht="4.5" customHeight="1" thickBot="1" x14ac:dyDescent="0.25">
      <c r="B122" s="304"/>
      <c r="C122" s="1"/>
      <c r="D122" s="15"/>
      <c r="E122" s="14"/>
      <c r="F122" s="1"/>
    </row>
    <row r="123" spans="1:16" ht="19.5" customHeight="1" thickTop="1" x14ac:dyDescent="0.2">
      <c r="B123" s="305"/>
      <c r="C123" s="1"/>
      <c r="D123" s="11" t="str">
        <f>QUADRO22!A1</f>
        <v>QUADRO 22 - FORMULÁRIOS IB POR ENTIDADE (ACUMULADO), NO PERÍODO DE CANDIDATURAS, ANO 2015</v>
      </c>
      <c r="E123" s="12"/>
      <c r="F123" s="1"/>
    </row>
    <row r="124" spans="1:16" ht="4.5" customHeight="1" x14ac:dyDescent="0.2">
      <c r="B124" s="1"/>
      <c r="C124" s="1"/>
      <c r="D124" s="27"/>
      <c r="E124" s="28"/>
      <c r="F124" s="1"/>
    </row>
    <row r="125" spans="1:16" s="23" customFormat="1" ht="3.75" customHeight="1" x14ac:dyDescent="0.2">
      <c r="A125" s="1"/>
      <c r="B125" s="29"/>
      <c r="C125" s="29"/>
      <c r="D125" s="29"/>
      <c r="E125" s="30"/>
      <c r="F125" s="1"/>
      <c r="G125" s="22"/>
      <c r="H125" s="22"/>
      <c r="I125" s="22"/>
      <c r="J125" s="22"/>
      <c r="K125" s="22"/>
      <c r="L125" s="22"/>
      <c r="P125" s="24"/>
    </row>
    <row r="126" spans="1:16" s="7" customFormat="1" ht="6" customHeight="1" x14ac:dyDescent="0.2">
      <c r="A126" s="1"/>
      <c r="E126" s="31"/>
      <c r="F126" s="1"/>
    </row>
    <row r="127" spans="1:16" x14ac:dyDescent="0.2">
      <c r="F127" s="1"/>
    </row>
  </sheetData>
  <sheetProtection password="DA62" sheet="1" objects="1" scenarios="1"/>
  <mergeCells count="11">
    <mergeCell ref="B103:B115"/>
    <mergeCell ref="B119:B123"/>
    <mergeCell ref="B5:B99"/>
    <mergeCell ref="D11:D13"/>
    <mergeCell ref="D25:D27"/>
    <mergeCell ref="D29:D31"/>
    <mergeCell ref="D33:D35"/>
    <mergeCell ref="D37:D39"/>
    <mergeCell ref="D53:D55"/>
    <mergeCell ref="D15:D17"/>
    <mergeCell ref="D19:D21"/>
  </mergeCells>
  <hyperlinks>
    <hyperlink ref="D5" location="Glossário!A1" display="Glossário!A1"/>
    <hyperlink ref="D7" location="'Nota Introdutória'!A1" display="'Nota Introdutória'!A1"/>
    <hyperlink ref="D9" location="GRÁFICO01!A1" display="GRÁFICO01!A1"/>
    <hyperlink ref="D23" location="GRÁFICO04!A1" display="GRÁFICO04!A1"/>
    <hyperlink ref="D41" location="QUADRO06!A1" display="QUADRO06!A1"/>
    <hyperlink ref="D43" location="QUADRO07!A1" display="QUADRO07!A1"/>
    <hyperlink ref="D45" location="GRÁFICO05!A1" display="GRÁFICO05!A1"/>
    <hyperlink ref="D47" location="GRÁFICO06!A1" display="GRÁFICO06!A1"/>
    <hyperlink ref="D49" location="GRÁFICO07!A1" display="GRÁFICO07!A1"/>
    <hyperlink ref="D51" location="GRÁFICO08!A1" display="GRÁFICO08!A1"/>
    <hyperlink ref="D57" location="QUADRO09!A1" display="QUADRO09!A1"/>
    <hyperlink ref="D59" location="QUADRO09!A14" display="QUADRO09!A14"/>
    <hyperlink ref="D61" location="QUADRO09!P22" display="QUADRO09!P22"/>
    <hyperlink ref="D63" location="QUADRO10!A1" display="QUADRO10!A1"/>
    <hyperlink ref="D65" location="QUADRO10!A24" display="QUADRO10!A24"/>
    <hyperlink ref="D67" location="QUADRO10!P24" display="QUADRO10!P24"/>
    <hyperlink ref="D69" location="QUADRO11!A1" display="QUADRO11!A1"/>
    <hyperlink ref="D71" location="QUADRO11!A23" display="QUADRO11!A23"/>
    <hyperlink ref="D73" location="QUADRO11!P23" display="QUADRO11!P23"/>
    <hyperlink ref="D75" location="QUADRO12!A1" display="QUADRO12!A1"/>
    <hyperlink ref="D77" location="QUADRO12!A23" display="QUADRO12!A23"/>
    <hyperlink ref="D79" location="QUADRO12!P23" display="QUADRO12!P23"/>
    <hyperlink ref="D81" location="QUADRO12!A50" display="QUADRO12!A50"/>
    <hyperlink ref="D83" location="QUADRO12!P52" display="QUADRO12!P52"/>
    <hyperlink ref="D85" location="QUADRO13!A1" display="QUADRO13!A1"/>
    <hyperlink ref="D87" location="QUADRO13!A21" display="QUADRO13!A21"/>
    <hyperlink ref="D89" location="QUADRO13!P21" display="QUADRO13!P21"/>
    <hyperlink ref="D91" location="QUADRO13!Y21" display="QUADRO13!Y21"/>
    <hyperlink ref="D93" location="QUADRO13!A51" display="QUADRO13!A51"/>
    <hyperlink ref="D95" location="QUADRO13!P51" display="QUADRO13!P51"/>
    <hyperlink ref="D99" location="QUADRO14!A1" display="QUADRO14!A1"/>
    <hyperlink ref="D97" location="QUADRO13!Y51" display="QUADRO13!Y51"/>
    <hyperlink ref="D103" location="QUADRO15!A1" display="QUADRO15!A1"/>
    <hyperlink ref="D105" location="GRÁFICO25!A1" display="GRÁFICO25!A1"/>
    <hyperlink ref="D107" location="QUADRO16!A1" display="QUADRO16!A1"/>
    <hyperlink ref="D109" location="QUADRO17!A1" display="QUADRO17!A1"/>
    <hyperlink ref="D111" location="QUADRO17!A21" display="QUADRO17!A21"/>
    <hyperlink ref="D113" location="QUADRO18!A1" display="QUADRO18!A1"/>
    <hyperlink ref="D115" location="QUADRO19!A1" display="QUADRO19!A1"/>
    <hyperlink ref="D119" location="QUADRO20E21!A1" display="QUADRO20E21!A1"/>
    <hyperlink ref="D121" location="QUADRO20E21!A14" display="QUADRO20E21!A14"/>
    <hyperlink ref="D123" location="QUADRO22!A1" display="QUADRO22!A1"/>
    <hyperlink ref="E11" location="'QUADRO01 - CONTINENTE'!A1" display="'QUADRO01 - CONTINENTE'!A1"/>
    <hyperlink ref="E13" location="'QUADRO01 - MADEIRA'!A1" display="'QUADRO01 - MADEIRA'!A1"/>
    <hyperlink ref="E25" location="'QUADRO02 - CONTINENTE'!A1" display="'QUADRO02 - CONTINENTE'!A1"/>
    <hyperlink ref="E27" location="'QUADRO02 - MADEIRA'!A1" display="'QUADRO02 - MADEIRA'!A1"/>
    <hyperlink ref="E29" location="'QUADRO03 - CONTINENTE'!A1" display="'QUADRO03 - CONTINENTE'!A1"/>
    <hyperlink ref="E31" location="'QUADRO03 - MADEIRA'!A1" display="'QUADRO03 - MADEIRA'!A1"/>
    <hyperlink ref="E33" location="'QUADRO04 - CONTINENTE'!A1" display="'QUADRO04 - CONTINENTE'!A1"/>
    <hyperlink ref="E35" location="'QUADRO04 - MADEIRA'!A1" display="'QUADRO04 - MADEIRA'!A1"/>
    <hyperlink ref="E37" location="'QUADRO05 - CONTINENTE'!A1" display="'QUADRO05 - CONTINENTE'!A1"/>
    <hyperlink ref="E39" location="'QUADRO05 - MADEIRA'!A1" display="'QUADRO05 - MADEIRA'!A1"/>
    <hyperlink ref="E53" location="'QUADRO08 - CONTINENTE'!A1" display="'QUADRO08 - CONTINENTE'!A1"/>
    <hyperlink ref="E55" location="'QUADRO08 - MADEIRA'!A1" display="'QUADRO08 - MADEIRA'!A1"/>
    <hyperlink ref="E15" location="GRÁFICO02!A1" display="GRÁFICO02!A1"/>
    <hyperlink ref="E17" location="GRÁFICO02!G70" display="GRÁFICO02!G70"/>
    <hyperlink ref="E19" location="GRÁFICO03!A1" display="GRÁFICO03!A1"/>
    <hyperlink ref="E21" location="GRÁFICO03!A70" display="GRÁFICO03!A70"/>
  </hyperlinks>
  <printOptions horizontalCentered="1"/>
  <pageMargins left="0.39370078740157483" right="0.43307086614173229" top="1.1417322834645669" bottom="0.47244094488188981" header="0.39370078740157483" footer="0.11811023622047245"/>
  <pageSetup paperSize="9" scale="80" fitToHeight="2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0">
    <pageSetUpPr fitToPage="1"/>
  </sheetPr>
  <dimension ref="A1:M176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F1"/>
    </sheetView>
  </sheetViews>
  <sheetFormatPr defaultRowHeight="15" x14ac:dyDescent="0.25"/>
  <cols>
    <col min="1" max="1" width="18.125" style="121" customWidth="1"/>
    <col min="2" max="2" width="18.125" style="132" customWidth="1"/>
    <col min="3" max="3" width="26.875" style="132" customWidth="1"/>
    <col min="4" max="4" width="55" style="133" bestFit="1" customWidth="1"/>
    <col min="5" max="5" width="14.75" style="134" bestFit="1" customWidth="1"/>
    <col min="6" max="6" width="14" style="135" bestFit="1" customWidth="1"/>
    <col min="7" max="16384" width="9" style="121"/>
  </cols>
  <sheetData>
    <row r="1" spans="1:13" x14ac:dyDescent="0.25">
      <c r="A1" s="320" t="s">
        <v>479</v>
      </c>
      <c r="B1" s="320"/>
      <c r="C1" s="320"/>
      <c r="D1" s="320"/>
      <c r="E1" s="320"/>
      <c r="F1" s="320"/>
      <c r="G1" s="120"/>
      <c r="H1" s="120"/>
      <c r="I1" s="120"/>
      <c r="J1" s="120"/>
      <c r="K1" s="120"/>
      <c r="L1" s="120"/>
      <c r="M1" s="120"/>
    </row>
    <row r="2" spans="1:13" x14ac:dyDescent="0.25">
      <c r="A2" s="122" t="s">
        <v>308</v>
      </c>
      <c r="B2" s="122"/>
      <c r="C2" s="122"/>
      <c r="D2" s="122"/>
      <c r="E2" s="122"/>
      <c r="F2" s="122"/>
      <c r="G2" s="120"/>
      <c r="H2" s="120"/>
      <c r="I2" s="120"/>
      <c r="J2" s="120"/>
      <c r="K2" s="120"/>
      <c r="L2" s="120"/>
      <c r="M2" s="120"/>
    </row>
    <row r="3" spans="1:13" x14ac:dyDescent="0.25">
      <c r="A3" s="359" t="s">
        <v>239</v>
      </c>
      <c r="B3" s="355" t="s">
        <v>238</v>
      </c>
      <c r="C3" s="355" t="s">
        <v>237</v>
      </c>
      <c r="D3" s="357" t="s">
        <v>236</v>
      </c>
      <c r="E3" s="353">
        <v>2015</v>
      </c>
      <c r="F3" s="354"/>
    </row>
    <row r="4" spans="1:13" x14ac:dyDescent="0.25">
      <c r="A4" s="360"/>
      <c r="B4" s="356"/>
      <c r="C4" s="356"/>
      <c r="D4" s="358"/>
      <c r="E4" s="51" t="s">
        <v>235</v>
      </c>
      <c r="F4" s="123" t="s">
        <v>234</v>
      </c>
    </row>
    <row r="5" spans="1:13" ht="15" customHeight="1" x14ac:dyDescent="0.25">
      <c r="A5" s="341" t="s">
        <v>111</v>
      </c>
      <c r="B5" s="341" t="s">
        <v>190</v>
      </c>
      <c r="C5" s="341" t="s">
        <v>233</v>
      </c>
      <c r="D5" s="124" t="s">
        <v>232</v>
      </c>
      <c r="E5" s="63">
        <v>6258</v>
      </c>
      <c r="F5" s="125">
        <v>8168.63</v>
      </c>
    </row>
    <row r="6" spans="1:13" x14ac:dyDescent="0.25">
      <c r="A6" s="342"/>
      <c r="B6" s="342"/>
      <c r="C6" s="342"/>
      <c r="D6" s="124" t="s">
        <v>231</v>
      </c>
      <c r="E6" s="63">
        <v>266</v>
      </c>
      <c r="F6" s="125">
        <v>295.35000000000002</v>
      </c>
    </row>
    <row r="7" spans="1:13" x14ac:dyDescent="0.25">
      <c r="A7" s="342"/>
      <c r="B7" s="342"/>
      <c r="C7" s="342"/>
      <c r="D7" s="124" t="s">
        <v>230</v>
      </c>
      <c r="E7" s="63">
        <v>6</v>
      </c>
      <c r="F7" s="125">
        <v>2.08</v>
      </c>
    </row>
    <row r="8" spans="1:13" x14ac:dyDescent="0.25">
      <c r="A8" s="342"/>
      <c r="B8" s="342"/>
      <c r="C8" s="342"/>
      <c r="D8" s="124" t="s">
        <v>229</v>
      </c>
      <c r="E8" s="63">
        <v>308</v>
      </c>
      <c r="F8" s="125">
        <v>954.33</v>
      </c>
    </row>
    <row r="9" spans="1:13" ht="15.75" thickBot="1" x14ac:dyDescent="0.3">
      <c r="A9" s="342"/>
      <c r="B9" s="342"/>
      <c r="C9" s="342"/>
      <c r="D9" s="124" t="s">
        <v>228</v>
      </c>
      <c r="E9" s="63">
        <v>807</v>
      </c>
      <c r="F9" s="125">
        <v>506.13</v>
      </c>
    </row>
    <row r="10" spans="1:13" ht="15.75" thickTop="1" x14ac:dyDescent="0.25">
      <c r="A10" s="342"/>
      <c r="B10" s="342"/>
      <c r="C10" s="343"/>
      <c r="D10" s="89" t="s">
        <v>227</v>
      </c>
      <c r="E10" s="126">
        <v>7049</v>
      </c>
      <c r="F10" s="127">
        <v>9926.52</v>
      </c>
    </row>
    <row r="11" spans="1:13" ht="15" customHeight="1" x14ac:dyDescent="0.25">
      <c r="A11" s="342"/>
      <c r="B11" s="342"/>
      <c r="C11" s="341" t="s">
        <v>226</v>
      </c>
      <c r="D11" s="124" t="s">
        <v>225</v>
      </c>
      <c r="E11" s="63">
        <v>1392</v>
      </c>
      <c r="F11" s="125">
        <v>4835.95</v>
      </c>
    </row>
    <row r="12" spans="1:13" x14ac:dyDescent="0.25">
      <c r="A12" s="342"/>
      <c r="B12" s="342"/>
      <c r="C12" s="342"/>
      <c r="D12" s="124" t="s">
        <v>224</v>
      </c>
      <c r="E12" s="63">
        <v>11283</v>
      </c>
      <c r="F12" s="125">
        <v>20492.36</v>
      </c>
    </row>
    <row r="13" spans="1:13" x14ac:dyDescent="0.25">
      <c r="A13" s="342"/>
      <c r="B13" s="342"/>
      <c r="C13" s="342"/>
      <c r="D13" s="124" t="s">
        <v>223</v>
      </c>
      <c r="E13" s="63">
        <v>403</v>
      </c>
      <c r="F13" s="125">
        <v>240.58</v>
      </c>
    </row>
    <row r="14" spans="1:13" x14ac:dyDescent="0.25">
      <c r="A14" s="342"/>
      <c r="B14" s="342"/>
      <c r="C14" s="342"/>
      <c r="D14" s="124" t="s">
        <v>222</v>
      </c>
      <c r="E14" s="63">
        <v>18703</v>
      </c>
      <c r="F14" s="125">
        <v>33135.99</v>
      </c>
    </row>
    <row r="15" spans="1:13" x14ac:dyDescent="0.25">
      <c r="A15" s="342"/>
      <c r="B15" s="342"/>
      <c r="C15" s="342"/>
      <c r="D15" s="124" t="s">
        <v>221</v>
      </c>
      <c r="E15" s="63">
        <v>2159</v>
      </c>
      <c r="F15" s="125">
        <v>1914.04</v>
      </c>
    </row>
    <row r="16" spans="1:13" x14ac:dyDescent="0.25">
      <c r="A16" s="342"/>
      <c r="B16" s="342"/>
      <c r="C16" s="342"/>
      <c r="D16" s="124" t="s">
        <v>220</v>
      </c>
      <c r="E16" s="63">
        <v>716</v>
      </c>
      <c r="F16" s="125">
        <v>18873.099999999999</v>
      </c>
    </row>
    <row r="17" spans="1:6" x14ac:dyDescent="0.25">
      <c r="A17" s="342"/>
      <c r="B17" s="342"/>
      <c r="C17" s="342"/>
      <c r="D17" s="124" t="s">
        <v>219</v>
      </c>
      <c r="E17" s="63">
        <v>13</v>
      </c>
      <c r="F17" s="125">
        <v>34.700000000000003</v>
      </c>
    </row>
    <row r="18" spans="1:6" ht="15.75" thickBot="1" x14ac:dyDescent="0.3">
      <c r="A18" s="342"/>
      <c r="B18" s="342"/>
      <c r="C18" s="342"/>
      <c r="D18" s="124" t="s">
        <v>218</v>
      </c>
      <c r="E18" s="63">
        <v>1352</v>
      </c>
      <c r="F18" s="125">
        <v>1106.98</v>
      </c>
    </row>
    <row r="19" spans="1:6" ht="15.75" thickTop="1" x14ac:dyDescent="0.25">
      <c r="A19" s="342"/>
      <c r="B19" s="342"/>
      <c r="C19" s="343"/>
      <c r="D19" s="89" t="s">
        <v>217</v>
      </c>
      <c r="E19" s="126">
        <v>31485</v>
      </c>
      <c r="F19" s="127">
        <v>80633.7</v>
      </c>
    </row>
    <row r="20" spans="1:6" ht="15" customHeight="1" x14ac:dyDescent="0.25">
      <c r="A20" s="342"/>
      <c r="B20" s="342"/>
      <c r="C20" s="341" t="s">
        <v>216</v>
      </c>
      <c r="D20" s="124" t="s">
        <v>215</v>
      </c>
      <c r="E20" s="63">
        <v>691</v>
      </c>
      <c r="F20" s="125">
        <v>957.5</v>
      </c>
    </row>
    <row r="21" spans="1:6" x14ac:dyDescent="0.25">
      <c r="A21" s="342"/>
      <c r="B21" s="342"/>
      <c r="C21" s="342"/>
      <c r="D21" s="124" t="s">
        <v>214</v>
      </c>
      <c r="E21" s="63">
        <v>3990</v>
      </c>
      <c r="F21" s="125">
        <v>4171.99</v>
      </c>
    </row>
    <row r="22" spans="1:6" x14ac:dyDescent="0.25">
      <c r="A22" s="342"/>
      <c r="B22" s="342"/>
      <c r="C22" s="342"/>
      <c r="D22" s="124" t="s">
        <v>213</v>
      </c>
      <c r="E22" s="63">
        <v>102</v>
      </c>
      <c r="F22" s="125">
        <v>235.54</v>
      </c>
    </row>
    <row r="23" spans="1:6" x14ac:dyDescent="0.25">
      <c r="A23" s="342"/>
      <c r="B23" s="342"/>
      <c r="C23" s="342"/>
      <c r="D23" s="124" t="s">
        <v>212</v>
      </c>
      <c r="E23" s="63">
        <v>1219</v>
      </c>
      <c r="F23" s="125">
        <v>1029.3699999999999</v>
      </c>
    </row>
    <row r="24" spans="1:6" x14ac:dyDescent="0.25">
      <c r="A24" s="342"/>
      <c r="B24" s="342"/>
      <c r="C24" s="342"/>
      <c r="D24" s="124" t="s">
        <v>211</v>
      </c>
      <c r="E24" s="63">
        <v>31</v>
      </c>
      <c r="F24" s="125">
        <v>46.18</v>
      </c>
    </row>
    <row r="25" spans="1:6" x14ac:dyDescent="0.25">
      <c r="A25" s="342"/>
      <c r="B25" s="342"/>
      <c r="C25" s="342"/>
      <c r="D25" s="124" t="s">
        <v>210</v>
      </c>
      <c r="E25" s="63">
        <v>6477</v>
      </c>
      <c r="F25" s="125">
        <v>8915.36</v>
      </c>
    </row>
    <row r="26" spans="1:6" x14ac:dyDescent="0.25">
      <c r="A26" s="342"/>
      <c r="B26" s="342"/>
      <c r="C26" s="342"/>
      <c r="D26" s="124" t="s">
        <v>209</v>
      </c>
      <c r="E26" s="63">
        <v>774</v>
      </c>
      <c r="F26" s="125">
        <v>1058.08</v>
      </c>
    </row>
    <row r="27" spans="1:6" x14ac:dyDescent="0.25">
      <c r="A27" s="342"/>
      <c r="B27" s="342"/>
      <c r="C27" s="342"/>
      <c r="D27" s="124" t="s">
        <v>208</v>
      </c>
      <c r="E27" s="63">
        <v>32</v>
      </c>
      <c r="F27" s="125">
        <v>6.79</v>
      </c>
    </row>
    <row r="28" spans="1:6" x14ac:dyDescent="0.25">
      <c r="A28" s="342"/>
      <c r="B28" s="342"/>
      <c r="C28" s="342"/>
      <c r="D28" s="124" t="s">
        <v>207</v>
      </c>
      <c r="E28" s="63">
        <v>1696</v>
      </c>
      <c r="F28" s="125">
        <v>6355.54</v>
      </c>
    </row>
    <row r="29" spans="1:6" x14ac:dyDescent="0.25">
      <c r="A29" s="342"/>
      <c r="B29" s="342"/>
      <c r="C29" s="342"/>
      <c r="D29" s="124" t="s">
        <v>206</v>
      </c>
      <c r="E29" s="63">
        <v>1267</v>
      </c>
      <c r="F29" s="125">
        <v>2311.88</v>
      </c>
    </row>
    <row r="30" spans="1:6" ht="15.75" thickBot="1" x14ac:dyDescent="0.3">
      <c r="A30" s="342"/>
      <c r="B30" s="342"/>
      <c r="C30" s="342"/>
      <c r="D30" s="124" t="s">
        <v>205</v>
      </c>
      <c r="E30" s="63">
        <v>13562</v>
      </c>
      <c r="F30" s="125">
        <v>2879.29</v>
      </c>
    </row>
    <row r="31" spans="1:6" ht="15.75" thickTop="1" x14ac:dyDescent="0.25">
      <c r="A31" s="342"/>
      <c r="B31" s="342"/>
      <c r="C31" s="343"/>
      <c r="D31" s="89" t="s">
        <v>204</v>
      </c>
      <c r="E31" s="126">
        <v>25422</v>
      </c>
      <c r="F31" s="127">
        <v>27967.52</v>
      </c>
    </row>
    <row r="32" spans="1:6" ht="15" customHeight="1" x14ac:dyDescent="0.25">
      <c r="A32" s="342" t="s">
        <v>111</v>
      </c>
      <c r="B32" s="342" t="s">
        <v>190</v>
      </c>
      <c r="C32" s="341" t="s">
        <v>203</v>
      </c>
      <c r="D32" s="124" t="s">
        <v>202</v>
      </c>
      <c r="E32" s="63">
        <v>90</v>
      </c>
      <c r="F32" s="125">
        <v>283.79000000000002</v>
      </c>
    </row>
    <row r="33" spans="1:6" x14ac:dyDescent="0.25">
      <c r="A33" s="342"/>
      <c r="B33" s="342"/>
      <c r="C33" s="342"/>
      <c r="D33" s="124" t="s">
        <v>201</v>
      </c>
      <c r="E33" s="63">
        <v>3</v>
      </c>
      <c r="F33" s="125">
        <v>2.19</v>
      </c>
    </row>
    <row r="34" spans="1:6" x14ac:dyDescent="0.25">
      <c r="A34" s="342"/>
      <c r="B34" s="342"/>
      <c r="C34" s="342"/>
      <c r="D34" s="124" t="s">
        <v>200</v>
      </c>
      <c r="E34" s="63">
        <v>3</v>
      </c>
      <c r="F34" s="125">
        <v>2.21</v>
      </c>
    </row>
    <row r="35" spans="1:6" x14ac:dyDescent="0.25">
      <c r="A35" s="342"/>
      <c r="B35" s="342"/>
      <c r="C35" s="342"/>
      <c r="D35" s="124" t="s">
        <v>199</v>
      </c>
      <c r="E35" s="63">
        <v>113</v>
      </c>
      <c r="F35" s="125">
        <v>132.13999999999999</v>
      </c>
    </row>
    <row r="36" spans="1:6" x14ac:dyDescent="0.25">
      <c r="A36" s="342"/>
      <c r="B36" s="342"/>
      <c r="C36" s="342"/>
      <c r="D36" s="124" t="s">
        <v>198</v>
      </c>
      <c r="E36" s="63">
        <v>53</v>
      </c>
      <c r="F36" s="125">
        <v>197.98</v>
      </c>
    </row>
    <row r="37" spans="1:6" x14ac:dyDescent="0.25">
      <c r="A37" s="342"/>
      <c r="B37" s="342"/>
      <c r="C37" s="342"/>
      <c r="D37" s="124" t="s">
        <v>197</v>
      </c>
      <c r="E37" s="63">
        <v>647</v>
      </c>
      <c r="F37" s="125">
        <v>1866.79</v>
      </c>
    </row>
    <row r="38" spans="1:6" x14ac:dyDescent="0.25">
      <c r="A38" s="342"/>
      <c r="B38" s="342"/>
      <c r="C38" s="342"/>
      <c r="D38" s="124" t="s">
        <v>196</v>
      </c>
      <c r="E38" s="63">
        <v>49</v>
      </c>
      <c r="F38" s="125">
        <v>174.09</v>
      </c>
    </row>
    <row r="39" spans="1:6" ht="15.75" thickBot="1" x14ac:dyDescent="0.3">
      <c r="A39" s="342"/>
      <c r="B39" s="342"/>
      <c r="C39" s="342"/>
      <c r="D39" s="124" t="s">
        <v>195</v>
      </c>
      <c r="E39" s="63">
        <v>194</v>
      </c>
      <c r="F39" s="125">
        <v>55.36</v>
      </c>
    </row>
    <row r="40" spans="1:6" ht="15.75" thickTop="1" x14ac:dyDescent="0.25">
      <c r="A40" s="342"/>
      <c r="B40" s="342"/>
      <c r="C40" s="343"/>
      <c r="D40" s="89" t="s">
        <v>194</v>
      </c>
      <c r="E40" s="126">
        <v>1128</v>
      </c>
      <c r="F40" s="127">
        <v>2714.55</v>
      </c>
    </row>
    <row r="41" spans="1:6" ht="15" customHeight="1" thickBot="1" x14ac:dyDescent="0.3">
      <c r="A41" s="342"/>
      <c r="B41" s="342"/>
      <c r="C41" s="341" t="s">
        <v>193</v>
      </c>
      <c r="D41" s="124" t="s">
        <v>192</v>
      </c>
      <c r="E41" s="63">
        <v>28429</v>
      </c>
      <c r="F41" s="125">
        <v>16268.99</v>
      </c>
    </row>
    <row r="42" spans="1:6" ht="15.75" thickTop="1" x14ac:dyDescent="0.25">
      <c r="A42" s="342"/>
      <c r="B42" s="342"/>
      <c r="C42" s="342"/>
      <c r="D42" s="89" t="s">
        <v>191</v>
      </c>
      <c r="E42" s="126">
        <v>28429</v>
      </c>
      <c r="F42" s="127">
        <v>16268.99</v>
      </c>
    </row>
    <row r="43" spans="1:6" ht="15.75" customHeight="1" thickBot="1" x14ac:dyDescent="0.3">
      <c r="A43" s="342"/>
      <c r="B43" s="342"/>
      <c r="C43" s="341" t="s">
        <v>189</v>
      </c>
      <c r="D43" s="124" t="s">
        <v>188</v>
      </c>
      <c r="E43" s="63">
        <v>79476</v>
      </c>
      <c r="F43" s="125">
        <v>268188.05</v>
      </c>
    </row>
    <row r="44" spans="1:6" ht="15.75" thickTop="1" x14ac:dyDescent="0.25">
      <c r="A44" s="342"/>
      <c r="B44" s="342"/>
      <c r="C44" s="343"/>
      <c r="D44" s="89" t="s">
        <v>187</v>
      </c>
      <c r="E44" s="126">
        <v>79476</v>
      </c>
      <c r="F44" s="127">
        <v>268188.05</v>
      </c>
    </row>
    <row r="45" spans="1:6" ht="15" customHeight="1" x14ac:dyDescent="0.25">
      <c r="A45" s="342"/>
      <c r="B45" s="342"/>
      <c r="C45" s="341" t="s">
        <v>186</v>
      </c>
      <c r="D45" s="124" t="s">
        <v>185</v>
      </c>
      <c r="E45" s="63">
        <v>70</v>
      </c>
      <c r="F45" s="125">
        <v>67.239999999999995</v>
      </c>
    </row>
    <row r="46" spans="1:6" x14ac:dyDescent="0.25">
      <c r="A46" s="342"/>
      <c r="B46" s="342"/>
      <c r="C46" s="342"/>
      <c r="D46" s="124" t="s">
        <v>184</v>
      </c>
      <c r="E46" s="63">
        <v>234</v>
      </c>
      <c r="F46" s="125">
        <v>280.67</v>
      </c>
    </row>
    <row r="47" spans="1:6" x14ac:dyDescent="0.25">
      <c r="A47" s="342"/>
      <c r="B47" s="342"/>
      <c r="C47" s="342"/>
      <c r="D47" s="124" t="s">
        <v>183</v>
      </c>
      <c r="E47" s="63">
        <v>89</v>
      </c>
      <c r="F47" s="125">
        <v>59.38</v>
      </c>
    </row>
    <row r="48" spans="1:6" x14ac:dyDescent="0.25">
      <c r="A48" s="342"/>
      <c r="B48" s="342"/>
      <c r="C48" s="342"/>
      <c r="D48" s="124" t="s">
        <v>182</v>
      </c>
      <c r="E48" s="63">
        <v>243</v>
      </c>
      <c r="F48" s="125">
        <v>1019.38</v>
      </c>
    </row>
    <row r="49" spans="1:6" x14ac:dyDescent="0.25">
      <c r="A49" s="342"/>
      <c r="B49" s="342"/>
      <c r="C49" s="342"/>
      <c r="D49" s="124" t="s">
        <v>181</v>
      </c>
      <c r="E49" s="63">
        <v>912</v>
      </c>
      <c r="F49" s="125">
        <v>1221.05</v>
      </c>
    </row>
    <row r="50" spans="1:6" x14ac:dyDescent="0.25">
      <c r="A50" s="342"/>
      <c r="B50" s="342"/>
      <c r="C50" s="342"/>
      <c r="D50" s="124" t="s">
        <v>180</v>
      </c>
      <c r="E50" s="63">
        <v>280</v>
      </c>
      <c r="F50" s="125">
        <v>155.12</v>
      </c>
    </row>
    <row r="51" spans="1:6" ht="15.75" thickBot="1" x14ac:dyDescent="0.3">
      <c r="A51" s="342"/>
      <c r="B51" s="342"/>
      <c r="C51" s="342"/>
      <c r="D51" s="124" t="s">
        <v>179</v>
      </c>
      <c r="E51" s="63">
        <v>2225</v>
      </c>
      <c r="F51" s="125">
        <v>530.54999999999995</v>
      </c>
    </row>
    <row r="52" spans="1:6" ht="15.75" thickTop="1" x14ac:dyDescent="0.25">
      <c r="A52" s="342"/>
      <c r="B52" s="342"/>
      <c r="C52" s="343"/>
      <c r="D52" s="89" t="s">
        <v>178</v>
      </c>
      <c r="E52" s="126">
        <v>3809</v>
      </c>
      <c r="F52" s="127">
        <v>3333.39</v>
      </c>
    </row>
    <row r="53" spans="1:6" ht="15" customHeight="1" thickBot="1" x14ac:dyDescent="0.3">
      <c r="A53" s="342"/>
      <c r="B53" s="342"/>
      <c r="C53" s="341" t="s">
        <v>177</v>
      </c>
      <c r="D53" s="124" t="s">
        <v>176</v>
      </c>
      <c r="E53" s="63">
        <v>6139</v>
      </c>
      <c r="F53" s="125">
        <v>193233.21</v>
      </c>
    </row>
    <row r="54" spans="1:6" ht="15.75" thickTop="1" x14ac:dyDescent="0.25">
      <c r="A54" s="342"/>
      <c r="B54" s="342"/>
      <c r="C54" s="343"/>
      <c r="D54" s="89" t="s">
        <v>175</v>
      </c>
      <c r="E54" s="126">
        <v>6139</v>
      </c>
      <c r="F54" s="127">
        <v>193233.21</v>
      </c>
    </row>
    <row r="55" spans="1:6" ht="15" customHeight="1" x14ac:dyDescent="0.25">
      <c r="A55" s="342"/>
      <c r="B55" s="342"/>
      <c r="C55" s="341" t="s">
        <v>174</v>
      </c>
      <c r="D55" s="124" t="s">
        <v>173</v>
      </c>
      <c r="E55" s="63">
        <v>50966</v>
      </c>
      <c r="F55" s="125">
        <v>139099.96</v>
      </c>
    </row>
    <row r="56" spans="1:6" x14ac:dyDescent="0.25">
      <c r="A56" s="342"/>
      <c r="B56" s="342"/>
      <c r="C56" s="342"/>
      <c r="D56" s="124" t="s">
        <v>172</v>
      </c>
      <c r="E56" s="63">
        <v>10299</v>
      </c>
      <c r="F56" s="125">
        <v>96883.4</v>
      </c>
    </row>
    <row r="57" spans="1:6" ht="15.75" thickBot="1" x14ac:dyDescent="0.3">
      <c r="A57" s="342"/>
      <c r="B57" s="342"/>
      <c r="C57" s="342"/>
      <c r="D57" s="124" t="s">
        <v>171</v>
      </c>
      <c r="E57" s="63">
        <v>59021</v>
      </c>
      <c r="F57" s="125">
        <v>1004712.48</v>
      </c>
    </row>
    <row r="58" spans="1:6" ht="15.75" thickTop="1" x14ac:dyDescent="0.25">
      <c r="A58" s="342"/>
      <c r="B58" s="342"/>
      <c r="C58" s="343"/>
      <c r="D58" s="89" t="s">
        <v>170</v>
      </c>
      <c r="E58" s="126">
        <v>86035</v>
      </c>
      <c r="F58" s="127">
        <v>1240695.8400000001</v>
      </c>
    </row>
    <row r="59" spans="1:6" ht="15.75" thickBot="1" x14ac:dyDescent="0.3">
      <c r="A59" s="342"/>
      <c r="B59" s="342"/>
      <c r="C59" s="341" t="s">
        <v>169</v>
      </c>
      <c r="D59" s="124" t="s">
        <v>168</v>
      </c>
      <c r="E59" s="63">
        <v>72249</v>
      </c>
      <c r="F59" s="125">
        <v>116082.93</v>
      </c>
    </row>
    <row r="60" spans="1:6" ht="16.5" thickTop="1" thickBot="1" x14ac:dyDescent="0.3">
      <c r="A60" s="342"/>
      <c r="B60" s="342"/>
      <c r="C60" s="342"/>
      <c r="D60" s="89" t="s">
        <v>167</v>
      </c>
      <c r="E60" s="128">
        <v>72249</v>
      </c>
      <c r="F60" s="127">
        <v>116082.93</v>
      </c>
    </row>
    <row r="61" spans="1:6" ht="15.75" thickTop="1" x14ac:dyDescent="0.25">
      <c r="A61" s="342" t="s">
        <v>111</v>
      </c>
      <c r="B61" s="342" t="s">
        <v>190</v>
      </c>
      <c r="C61" s="341" t="s">
        <v>163</v>
      </c>
      <c r="D61" s="124" t="s">
        <v>166</v>
      </c>
      <c r="E61" s="63">
        <v>2</v>
      </c>
      <c r="F61" s="125">
        <v>1.38</v>
      </c>
    </row>
    <row r="62" spans="1:6" x14ac:dyDescent="0.25">
      <c r="A62" s="342"/>
      <c r="B62" s="342"/>
      <c r="C62" s="342"/>
      <c r="D62" s="124" t="s">
        <v>165</v>
      </c>
      <c r="E62" s="63">
        <v>4</v>
      </c>
      <c r="F62" s="125">
        <v>4.99</v>
      </c>
    </row>
    <row r="63" spans="1:6" x14ac:dyDescent="0.25">
      <c r="A63" s="342"/>
      <c r="B63" s="342"/>
      <c r="C63" s="342"/>
      <c r="D63" s="124" t="s">
        <v>164</v>
      </c>
      <c r="E63" s="63">
        <v>94</v>
      </c>
      <c r="F63" s="125">
        <v>89.51</v>
      </c>
    </row>
    <row r="64" spans="1:6" ht="15.75" thickBot="1" x14ac:dyDescent="0.3">
      <c r="A64" s="342"/>
      <c r="B64" s="342"/>
      <c r="C64" s="342"/>
      <c r="D64" s="124" t="s">
        <v>163</v>
      </c>
      <c r="E64" s="63">
        <v>571</v>
      </c>
      <c r="F64" s="125">
        <v>242.21</v>
      </c>
    </row>
    <row r="65" spans="1:6" ht="16.5" thickTop="1" thickBot="1" x14ac:dyDescent="0.3">
      <c r="A65" s="342"/>
      <c r="B65" s="342"/>
      <c r="C65" s="346"/>
      <c r="D65" s="89" t="s">
        <v>162</v>
      </c>
      <c r="E65" s="126">
        <v>669</v>
      </c>
      <c r="F65" s="127">
        <v>338.09</v>
      </c>
    </row>
    <row r="66" spans="1:6" ht="16.5" thickTop="1" thickBot="1" x14ac:dyDescent="0.3">
      <c r="A66" s="342"/>
      <c r="B66" s="343"/>
      <c r="C66" s="351" t="s">
        <v>161</v>
      </c>
      <c r="D66" s="351"/>
      <c r="E66" s="129">
        <v>150948</v>
      </c>
      <c r="F66" s="130">
        <v>1959382.79</v>
      </c>
    </row>
    <row r="67" spans="1:6" ht="15" customHeight="1" thickTop="1" x14ac:dyDescent="0.25">
      <c r="A67" s="342"/>
      <c r="B67" s="341" t="s">
        <v>110</v>
      </c>
      <c r="C67" s="344" t="s">
        <v>160</v>
      </c>
      <c r="D67" s="124" t="s">
        <v>30</v>
      </c>
      <c r="E67" s="63">
        <v>1241</v>
      </c>
      <c r="F67" s="125">
        <v>29016.39</v>
      </c>
    </row>
    <row r="68" spans="1:6" x14ac:dyDescent="0.25">
      <c r="A68" s="342"/>
      <c r="B68" s="342"/>
      <c r="C68" s="342"/>
      <c r="D68" s="124" t="s">
        <v>159</v>
      </c>
      <c r="E68" s="63">
        <v>14767</v>
      </c>
      <c r="F68" s="125">
        <v>49683.839999999997</v>
      </c>
    </row>
    <row r="69" spans="1:6" x14ac:dyDescent="0.25">
      <c r="A69" s="342"/>
      <c r="B69" s="342"/>
      <c r="C69" s="342"/>
      <c r="D69" s="124" t="s">
        <v>158</v>
      </c>
      <c r="E69" s="63">
        <v>12251</v>
      </c>
      <c r="F69" s="125">
        <v>15182.35</v>
      </c>
    </row>
    <row r="70" spans="1:6" x14ac:dyDescent="0.25">
      <c r="A70" s="342"/>
      <c r="B70" s="342"/>
      <c r="C70" s="342"/>
      <c r="D70" s="124" t="s">
        <v>157</v>
      </c>
      <c r="E70" s="63">
        <v>1946</v>
      </c>
      <c r="F70" s="125">
        <v>20124.54</v>
      </c>
    </row>
    <row r="71" spans="1:6" x14ac:dyDescent="0.25">
      <c r="A71" s="342"/>
      <c r="B71" s="342"/>
      <c r="C71" s="342"/>
      <c r="D71" s="124" t="s">
        <v>156</v>
      </c>
      <c r="E71" s="63">
        <v>60165</v>
      </c>
      <c r="F71" s="125">
        <v>115198.76</v>
      </c>
    </row>
    <row r="72" spans="1:6" x14ac:dyDescent="0.25">
      <c r="A72" s="342"/>
      <c r="B72" s="342"/>
      <c r="C72" s="342"/>
      <c r="D72" s="124" t="s">
        <v>155</v>
      </c>
      <c r="E72" s="63">
        <v>2148</v>
      </c>
      <c r="F72" s="125">
        <v>7019.4</v>
      </c>
    </row>
    <row r="73" spans="1:6" x14ac:dyDescent="0.25">
      <c r="A73" s="342"/>
      <c r="B73" s="342"/>
      <c r="C73" s="342"/>
      <c r="D73" s="124" t="s">
        <v>154</v>
      </c>
      <c r="E73" s="63">
        <v>7073</v>
      </c>
      <c r="F73" s="125">
        <v>35803.620000000003</v>
      </c>
    </row>
    <row r="74" spans="1:6" x14ac:dyDescent="0.25">
      <c r="A74" s="342"/>
      <c r="B74" s="342"/>
      <c r="C74" s="342"/>
      <c r="D74" s="124" t="s">
        <v>153</v>
      </c>
      <c r="E74" s="63">
        <v>1391</v>
      </c>
      <c r="F74" s="125">
        <v>21642.34</v>
      </c>
    </row>
    <row r="75" spans="1:6" ht="15.75" thickBot="1" x14ac:dyDescent="0.3">
      <c r="A75" s="342"/>
      <c r="B75" s="342"/>
      <c r="C75" s="342"/>
      <c r="D75" s="124" t="s">
        <v>152</v>
      </c>
      <c r="E75" s="63">
        <v>1049</v>
      </c>
      <c r="F75" s="125">
        <v>1640.47</v>
      </c>
    </row>
    <row r="76" spans="1:6" ht="15.75" thickTop="1" x14ac:dyDescent="0.25">
      <c r="A76" s="342"/>
      <c r="B76" s="342"/>
      <c r="C76" s="343"/>
      <c r="D76" s="89" t="s">
        <v>151</v>
      </c>
      <c r="E76" s="126">
        <v>78774</v>
      </c>
      <c r="F76" s="127">
        <v>295311.71000000002</v>
      </c>
    </row>
    <row r="77" spans="1:6" ht="15.75" thickBot="1" x14ac:dyDescent="0.3">
      <c r="A77" s="342"/>
      <c r="B77" s="342"/>
      <c r="C77" s="341" t="s">
        <v>150</v>
      </c>
      <c r="D77" s="124" t="s">
        <v>149</v>
      </c>
      <c r="E77" s="63">
        <v>312</v>
      </c>
      <c r="F77" s="125">
        <v>325.43</v>
      </c>
    </row>
    <row r="78" spans="1:6" ht="15.75" thickTop="1" x14ac:dyDescent="0.25">
      <c r="A78" s="342"/>
      <c r="B78" s="342"/>
      <c r="C78" s="343"/>
      <c r="D78" s="89" t="s">
        <v>148</v>
      </c>
      <c r="E78" s="126">
        <v>312</v>
      </c>
      <c r="F78" s="127">
        <v>325.43</v>
      </c>
    </row>
    <row r="79" spans="1:6" ht="15" customHeight="1" x14ac:dyDescent="0.25">
      <c r="A79" s="342"/>
      <c r="B79" s="342"/>
      <c r="C79" s="341" t="s">
        <v>147</v>
      </c>
      <c r="D79" s="124" t="s">
        <v>146</v>
      </c>
      <c r="E79" s="63">
        <v>3577</v>
      </c>
      <c r="F79" s="125">
        <v>11540.61</v>
      </c>
    </row>
    <row r="80" spans="1:6" x14ac:dyDescent="0.25">
      <c r="A80" s="342"/>
      <c r="B80" s="342"/>
      <c r="C80" s="342"/>
      <c r="D80" s="124" t="s">
        <v>145</v>
      </c>
      <c r="E80" s="63">
        <v>24295</v>
      </c>
      <c r="F80" s="125">
        <v>108455.17</v>
      </c>
    </row>
    <row r="81" spans="1:6" x14ac:dyDescent="0.25">
      <c r="A81" s="342"/>
      <c r="B81" s="342"/>
      <c r="C81" s="342"/>
      <c r="D81" s="124" t="s">
        <v>144</v>
      </c>
      <c r="E81" s="63">
        <v>52</v>
      </c>
      <c r="F81" s="125">
        <v>291.07</v>
      </c>
    </row>
    <row r="82" spans="1:6" x14ac:dyDescent="0.25">
      <c r="A82" s="342"/>
      <c r="B82" s="342"/>
      <c r="C82" s="342"/>
      <c r="D82" s="124" t="s">
        <v>143</v>
      </c>
      <c r="E82" s="63">
        <v>323</v>
      </c>
      <c r="F82" s="125">
        <v>1710.67</v>
      </c>
    </row>
    <row r="83" spans="1:6" x14ac:dyDescent="0.25">
      <c r="A83" s="342"/>
      <c r="B83" s="342"/>
      <c r="C83" s="342"/>
      <c r="D83" s="124" t="s">
        <v>142</v>
      </c>
      <c r="E83" s="63">
        <v>59044</v>
      </c>
      <c r="F83" s="125">
        <v>585830.9</v>
      </c>
    </row>
    <row r="84" spans="1:6" x14ac:dyDescent="0.25">
      <c r="A84" s="342"/>
      <c r="B84" s="342"/>
      <c r="C84" s="342"/>
      <c r="D84" s="124" t="s">
        <v>141</v>
      </c>
      <c r="E84" s="63">
        <v>121</v>
      </c>
      <c r="F84" s="125">
        <v>1201.04</v>
      </c>
    </row>
    <row r="85" spans="1:6" ht="15.75" thickBot="1" x14ac:dyDescent="0.3">
      <c r="A85" s="342"/>
      <c r="B85" s="342"/>
      <c r="C85" s="342"/>
      <c r="D85" s="124" t="s">
        <v>140</v>
      </c>
      <c r="E85" s="63">
        <v>525</v>
      </c>
      <c r="F85" s="125">
        <v>1094.22</v>
      </c>
    </row>
    <row r="86" spans="1:6" ht="15.75" thickTop="1" x14ac:dyDescent="0.25">
      <c r="A86" s="342"/>
      <c r="B86" s="342"/>
      <c r="C86" s="343"/>
      <c r="D86" s="89" t="s">
        <v>139</v>
      </c>
      <c r="E86" s="126">
        <v>77976</v>
      </c>
      <c r="F86" s="127">
        <v>710123.68</v>
      </c>
    </row>
    <row r="87" spans="1:6" ht="15" customHeight="1" x14ac:dyDescent="0.25">
      <c r="A87" s="342" t="s">
        <v>111</v>
      </c>
      <c r="B87" s="342" t="s">
        <v>110</v>
      </c>
      <c r="C87" s="341" t="s">
        <v>138</v>
      </c>
      <c r="D87" s="124" t="s">
        <v>137</v>
      </c>
      <c r="E87" s="63">
        <v>3067</v>
      </c>
      <c r="F87" s="125">
        <v>2460.71</v>
      </c>
    </row>
    <row r="88" spans="1:6" x14ac:dyDescent="0.25">
      <c r="A88" s="342"/>
      <c r="B88" s="342"/>
      <c r="C88" s="342"/>
      <c r="D88" s="124" t="s">
        <v>136</v>
      </c>
      <c r="E88" s="63">
        <v>7</v>
      </c>
      <c r="F88" s="125">
        <v>6.3</v>
      </c>
    </row>
    <row r="89" spans="1:6" x14ac:dyDescent="0.25">
      <c r="A89" s="342"/>
      <c r="B89" s="342"/>
      <c r="C89" s="342"/>
      <c r="D89" s="124" t="s">
        <v>135</v>
      </c>
      <c r="E89" s="63">
        <v>156</v>
      </c>
      <c r="F89" s="125">
        <v>49.69</v>
      </c>
    </row>
    <row r="90" spans="1:6" x14ac:dyDescent="0.25">
      <c r="A90" s="342"/>
      <c r="B90" s="342"/>
      <c r="C90" s="342"/>
      <c r="D90" s="124" t="s">
        <v>134</v>
      </c>
      <c r="E90" s="63">
        <v>122</v>
      </c>
      <c r="F90" s="125">
        <v>400.7</v>
      </c>
    </row>
    <row r="91" spans="1:6" x14ac:dyDescent="0.25">
      <c r="A91" s="342"/>
      <c r="B91" s="342"/>
      <c r="C91" s="342"/>
      <c r="D91" s="124" t="s">
        <v>133</v>
      </c>
      <c r="E91" s="63">
        <v>34133</v>
      </c>
      <c r="F91" s="125">
        <v>7233.96</v>
      </c>
    </row>
    <row r="92" spans="1:6" x14ac:dyDescent="0.25">
      <c r="A92" s="342"/>
      <c r="B92" s="342"/>
      <c r="C92" s="342"/>
      <c r="D92" s="124" t="s">
        <v>132</v>
      </c>
      <c r="E92" s="63">
        <v>121</v>
      </c>
      <c r="F92" s="125">
        <v>458.12</v>
      </c>
    </row>
    <row r="93" spans="1:6" x14ac:dyDescent="0.25">
      <c r="A93" s="342"/>
      <c r="B93" s="342"/>
      <c r="C93" s="342"/>
      <c r="D93" s="124" t="s">
        <v>131</v>
      </c>
      <c r="E93" s="63">
        <v>52</v>
      </c>
      <c r="F93" s="125">
        <v>81.67</v>
      </c>
    </row>
    <row r="94" spans="1:6" x14ac:dyDescent="0.25">
      <c r="A94" s="342"/>
      <c r="B94" s="342"/>
      <c r="C94" s="342"/>
      <c r="D94" s="124" t="s">
        <v>130</v>
      </c>
      <c r="E94" s="63">
        <v>244</v>
      </c>
      <c r="F94" s="125">
        <v>48.45</v>
      </c>
    </row>
    <row r="95" spans="1:6" x14ac:dyDescent="0.25">
      <c r="A95" s="342"/>
      <c r="B95" s="342"/>
      <c r="C95" s="342"/>
      <c r="D95" s="124" t="s">
        <v>129</v>
      </c>
      <c r="E95" s="63">
        <v>535</v>
      </c>
      <c r="F95" s="125">
        <v>701.57</v>
      </c>
    </row>
    <row r="96" spans="1:6" x14ac:dyDescent="0.25">
      <c r="A96" s="342"/>
      <c r="B96" s="342"/>
      <c r="C96" s="342"/>
      <c r="D96" s="124" t="s">
        <v>128</v>
      </c>
      <c r="E96" s="63">
        <v>105</v>
      </c>
      <c r="F96" s="125">
        <v>882.03</v>
      </c>
    </row>
    <row r="97" spans="1:6" x14ac:dyDescent="0.25">
      <c r="A97" s="342"/>
      <c r="B97" s="342"/>
      <c r="C97" s="342"/>
      <c r="D97" s="124" t="s">
        <v>127</v>
      </c>
      <c r="E97" s="63">
        <v>3</v>
      </c>
      <c r="F97" s="125">
        <v>3.05</v>
      </c>
    </row>
    <row r="98" spans="1:6" x14ac:dyDescent="0.25">
      <c r="A98" s="342"/>
      <c r="B98" s="342"/>
      <c r="C98" s="342"/>
      <c r="D98" s="124" t="s">
        <v>126</v>
      </c>
      <c r="E98" s="63">
        <v>78</v>
      </c>
      <c r="F98" s="125">
        <v>149.81</v>
      </c>
    </row>
    <row r="99" spans="1:6" x14ac:dyDescent="0.25">
      <c r="A99" s="342"/>
      <c r="B99" s="342"/>
      <c r="C99" s="342"/>
      <c r="D99" s="124" t="s">
        <v>125</v>
      </c>
      <c r="E99" s="63">
        <v>630</v>
      </c>
      <c r="F99" s="125">
        <v>819.87</v>
      </c>
    </row>
    <row r="100" spans="1:6" x14ac:dyDescent="0.25">
      <c r="A100" s="342"/>
      <c r="B100" s="342"/>
      <c r="C100" s="342"/>
      <c r="D100" s="124" t="s">
        <v>124</v>
      </c>
      <c r="E100" s="63">
        <v>222</v>
      </c>
      <c r="F100" s="125">
        <v>391.58</v>
      </c>
    </row>
    <row r="101" spans="1:6" x14ac:dyDescent="0.25">
      <c r="A101" s="342"/>
      <c r="B101" s="342"/>
      <c r="C101" s="342"/>
      <c r="D101" s="124" t="s">
        <v>123</v>
      </c>
      <c r="E101" s="63">
        <v>432</v>
      </c>
      <c r="F101" s="125">
        <v>1854.34</v>
      </c>
    </row>
    <row r="102" spans="1:6" x14ac:dyDescent="0.25">
      <c r="A102" s="342"/>
      <c r="B102" s="342"/>
      <c r="C102" s="342"/>
      <c r="D102" s="124" t="s">
        <v>122</v>
      </c>
      <c r="E102" s="63">
        <v>43</v>
      </c>
      <c r="F102" s="125">
        <v>161.63999999999999</v>
      </c>
    </row>
    <row r="103" spans="1:6" x14ac:dyDescent="0.25">
      <c r="A103" s="342"/>
      <c r="B103" s="342"/>
      <c r="C103" s="342"/>
      <c r="D103" s="124" t="s">
        <v>121</v>
      </c>
      <c r="E103" s="63">
        <v>212</v>
      </c>
      <c r="F103" s="125">
        <v>295.01</v>
      </c>
    </row>
    <row r="104" spans="1:6" x14ac:dyDescent="0.25">
      <c r="A104" s="342"/>
      <c r="B104" s="342"/>
      <c r="C104" s="342"/>
      <c r="D104" s="124" t="s">
        <v>120</v>
      </c>
      <c r="E104" s="63">
        <v>3</v>
      </c>
      <c r="F104" s="125">
        <v>1.5</v>
      </c>
    </row>
    <row r="105" spans="1:6" x14ac:dyDescent="0.25">
      <c r="A105" s="342"/>
      <c r="B105" s="342"/>
      <c r="C105" s="342"/>
      <c r="D105" s="124" t="s">
        <v>119</v>
      </c>
      <c r="E105" s="63">
        <v>133</v>
      </c>
      <c r="F105" s="125">
        <v>55.39</v>
      </c>
    </row>
    <row r="106" spans="1:6" x14ac:dyDescent="0.25">
      <c r="A106" s="342"/>
      <c r="B106" s="342"/>
      <c r="C106" s="342"/>
      <c r="D106" s="124" t="s">
        <v>118</v>
      </c>
      <c r="E106" s="63">
        <v>330</v>
      </c>
      <c r="F106" s="125">
        <v>271.47000000000003</v>
      </c>
    </row>
    <row r="107" spans="1:6" x14ac:dyDescent="0.25">
      <c r="A107" s="342"/>
      <c r="B107" s="342"/>
      <c r="C107" s="342"/>
      <c r="D107" s="124" t="s">
        <v>117</v>
      </c>
      <c r="E107" s="63">
        <v>29</v>
      </c>
      <c r="F107" s="125">
        <v>6.89</v>
      </c>
    </row>
    <row r="108" spans="1:6" x14ac:dyDescent="0.25">
      <c r="A108" s="342"/>
      <c r="B108" s="342"/>
      <c r="C108" s="342"/>
      <c r="D108" s="124" t="s">
        <v>116</v>
      </c>
      <c r="E108" s="63">
        <v>244</v>
      </c>
      <c r="F108" s="125">
        <v>965.1</v>
      </c>
    </row>
    <row r="109" spans="1:6" x14ac:dyDescent="0.25">
      <c r="A109" s="342"/>
      <c r="B109" s="342"/>
      <c r="C109" s="342"/>
      <c r="D109" s="124" t="s">
        <v>115</v>
      </c>
      <c r="E109" s="63">
        <v>6</v>
      </c>
      <c r="F109" s="125">
        <v>1.96</v>
      </c>
    </row>
    <row r="110" spans="1:6" x14ac:dyDescent="0.25">
      <c r="A110" s="342"/>
      <c r="B110" s="342"/>
      <c r="C110" s="342"/>
      <c r="D110" s="124" t="s">
        <v>114</v>
      </c>
      <c r="E110" s="63">
        <v>2</v>
      </c>
      <c r="F110" s="125">
        <v>3.86</v>
      </c>
    </row>
    <row r="111" spans="1:6" x14ac:dyDescent="0.25">
      <c r="A111" s="342"/>
      <c r="B111" s="342"/>
      <c r="C111" s="342"/>
      <c r="D111" s="124" t="s">
        <v>28</v>
      </c>
      <c r="E111" s="63">
        <v>714</v>
      </c>
      <c r="F111" s="125">
        <v>19442.099999999999</v>
      </c>
    </row>
    <row r="112" spans="1:6" ht="15.75" thickBot="1" x14ac:dyDescent="0.3">
      <c r="A112" s="342"/>
      <c r="B112" s="342"/>
      <c r="C112" s="342"/>
      <c r="D112" s="124" t="s">
        <v>113</v>
      </c>
      <c r="E112" s="63">
        <v>61937</v>
      </c>
      <c r="F112" s="125">
        <v>15172.21</v>
      </c>
    </row>
    <row r="113" spans="1:6" ht="15.75" thickTop="1" x14ac:dyDescent="0.25">
      <c r="A113" s="342"/>
      <c r="B113" s="343"/>
      <c r="C113" s="343"/>
      <c r="D113" s="89" t="s">
        <v>112</v>
      </c>
      <c r="E113" s="126">
        <v>77772</v>
      </c>
      <c r="F113" s="127">
        <v>51918.98</v>
      </c>
    </row>
    <row r="114" spans="1:6" ht="15" customHeight="1" x14ac:dyDescent="0.25">
      <c r="A114" s="342" t="s">
        <v>111</v>
      </c>
      <c r="B114" s="341" t="s">
        <v>110</v>
      </c>
      <c r="C114" s="341" t="s">
        <v>109</v>
      </c>
      <c r="D114" s="124" t="s">
        <v>108</v>
      </c>
      <c r="E114" s="63">
        <v>471</v>
      </c>
      <c r="F114" s="125">
        <v>3566.76</v>
      </c>
    </row>
    <row r="115" spans="1:6" x14ac:dyDescent="0.25">
      <c r="A115" s="342"/>
      <c r="B115" s="342"/>
      <c r="C115" s="342"/>
      <c r="D115" s="124" t="s">
        <v>107</v>
      </c>
      <c r="E115" s="63">
        <v>971</v>
      </c>
      <c r="F115" s="125">
        <v>1330.25</v>
      </c>
    </row>
    <row r="116" spans="1:6" x14ac:dyDescent="0.25">
      <c r="A116" s="342"/>
      <c r="B116" s="342"/>
      <c r="C116" s="342"/>
      <c r="D116" s="124" t="s">
        <v>106</v>
      </c>
      <c r="E116" s="63">
        <v>5749</v>
      </c>
      <c r="F116" s="125">
        <v>1764.17</v>
      </c>
    </row>
    <row r="117" spans="1:6" x14ac:dyDescent="0.25">
      <c r="A117" s="342"/>
      <c r="B117" s="342"/>
      <c r="C117" s="342"/>
      <c r="D117" s="124" t="s">
        <v>105</v>
      </c>
      <c r="E117" s="63">
        <v>1107</v>
      </c>
      <c r="F117" s="125">
        <v>1406.68</v>
      </c>
    </row>
    <row r="118" spans="1:6" x14ac:dyDescent="0.25">
      <c r="A118" s="342"/>
      <c r="B118" s="342"/>
      <c r="C118" s="342"/>
      <c r="D118" s="124" t="s">
        <v>104</v>
      </c>
      <c r="E118" s="63">
        <v>781</v>
      </c>
      <c r="F118" s="125">
        <v>10347.379999999999</v>
      </c>
    </row>
    <row r="119" spans="1:6" x14ac:dyDescent="0.25">
      <c r="A119" s="342"/>
      <c r="B119" s="342"/>
      <c r="C119" s="342"/>
      <c r="D119" s="124" t="s">
        <v>103</v>
      </c>
      <c r="E119" s="63">
        <v>1702</v>
      </c>
      <c r="F119" s="125">
        <v>1398.14</v>
      </c>
    </row>
    <row r="120" spans="1:6" ht="15.75" thickBot="1" x14ac:dyDescent="0.3">
      <c r="A120" s="342"/>
      <c r="B120" s="342"/>
      <c r="C120" s="342"/>
      <c r="D120" s="124" t="s">
        <v>102</v>
      </c>
      <c r="E120" s="63">
        <v>523</v>
      </c>
      <c r="F120" s="125">
        <v>379.61</v>
      </c>
    </row>
    <row r="121" spans="1:6" ht="15.75" thickTop="1" x14ac:dyDescent="0.25">
      <c r="A121" s="342"/>
      <c r="B121" s="342"/>
      <c r="C121" s="343"/>
      <c r="D121" s="89" t="s">
        <v>101</v>
      </c>
      <c r="E121" s="126">
        <v>10233</v>
      </c>
      <c r="F121" s="127">
        <v>20192.990000000002</v>
      </c>
    </row>
    <row r="122" spans="1:6" ht="15" customHeight="1" x14ac:dyDescent="0.25">
      <c r="A122" s="342"/>
      <c r="B122" s="342"/>
      <c r="C122" s="341" t="s">
        <v>100</v>
      </c>
      <c r="D122" s="124" t="s">
        <v>99</v>
      </c>
      <c r="E122" s="63">
        <v>38</v>
      </c>
      <c r="F122" s="125">
        <v>368.46</v>
      </c>
    </row>
    <row r="123" spans="1:6" x14ac:dyDescent="0.25">
      <c r="A123" s="342"/>
      <c r="B123" s="342"/>
      <c r="C123" s="342"/>
      <c r="D123" s="124" t="s">
        <v>98</v>
      </c>
      <c r="E123" s="63">
        <v>60</v>
      </c>
      <c r="F123" s="125">
        <v>1207.25</v>
      </c>
    </row>
    <row r="124" spans="1:6" x14ac:dyDescent="0.25">
      <c r="A124" s="342"/>
      <c r="B124" s="342"/>
      <c r="C124" s="342"/>
      <c r="D124" s="124" t="s">
        <v>97</v>
      </c>
      <c r="E124" s="63">
        <v>1106</v>
      </c>
      <c r="F124" s="125">
        <v>19162.189999999999</v>
      </c>
    </row>
    <row r="125" spans="1:6" x14ac:dyDescent="0.25">
      <c r="A125" s="342"/>
      <c r="B125" s="342"/>
      <c r="C125" s="342"/>
      <c r="D125" s="124" t="s">
        <v>96</v>
      </c>
      <c r="E125" s="63">
        <v>2</v>
      </c>
      <c r="F125" s="125">
        <v>0.45</v>
      </c>
    </row>
    <row r="126" spans="1:6" x14ac:dyDescent="0.25">
      <c r="A126" s="342"/>
      <c r="B126" s="342"/>
      <c r="C126" s="342"/>
      <c r="D126" s="124" t="s">
        <v>95</v>
      </c>
      <c r="E126" s="63">
        <v>22</v>
      </c>
      <c r="F126" s="125">
        <v>77.2</v>
      </c>
    </row>
    <row r="127" spans="1:6" ht="15.75" thickBot="1" x14ac:dyDescent="0.3">
      <c r="A127" s="342"/>
      <c r="B127" s="342"/>
      <c r="C127" s="342"/>
      <c r="D127" s="124" t="s">
        <v>94</v>
      </c>
      <c r="E127" s="63">
        <v>88</v>
      </c>
      <c r="F127" s="125">
        <v>775.27</v>
      </c>
    </row>
    <row r="128" spans="1:6" ht="15.75" thickTop="1" x14ac:dyDescent="0.25">
      <c r="A128" s="342"/>
      <c r="B128" s="342"/>
      <c r="C128" s="343"/>
      <c r="D128" s="89" t="s">
        <v>93</v>
      </c>
      <c r="E128" s="126">
        <v>1253</v>
      </c>
      <c r="F128" s="127">
        <v>21590.82</v>
      </c>
    </row>
    <row r="129" spans="1:6" ht="15.75" thickBot="1" x14ac:dyDescent="0.3">
      <c r="A129" s="342"/>
      <c r="B129" s="342"/>
      <c r="C129" s="341" t="s">
        <v>92</v>
      </c>
      <c r="D129" s="124" t="s">
        <v>91</v>
      </c>
      <c r="E129" s="63">
        <v>44737</v>
      </c>
      <c r="F129" s="125">
        <v>115805.4</v>
      </c>
    </row>
    <row r="130" spans="1:6" ht="15.75" thickTop="1" x14ac:dyDescent="0.25">
      <c r="A130" s="342"/>
      <c r="B130" s="342"/>
      <c r="C130" s="342"/>
      <c r="D130" s="89" t="s">
        <v>90</v>
      </c>
      <c r="E130" s="126">
        <v>44737</v>
      </c>
      <c r="F130" s="127">
        <v>115805.4</v>
      </c>
    </row>
    <row r="131" spans="1:6" x14ac:dyDescent="0.25">
      <c r="A131" s="342"/>
      <c r="B131" s="342"/>
      <c r="C131" s="341" t="s">
        <v>89</v>
      </c>
      <c r="D131" s="124" t="s">
        <v>88</v>
      </c>
      <c r="E131" s="63">
        <v>1</v>
      </c>
      <c r="F131" s="125">
        <v>0.12</v>
      </c>
    </row>
    <row r="132" spans="1:6" x14ac:dyDescent="0.25">
      <c r="A132" s="342"/>
      <c r="B132" s="342"/>
      <c r="C132" s="342"/>
      <c r="D132" s="124" t="s">
        <v>87</v>
      </c>
      <c r="E132" s="63">
        <v>2</v>
      </c>
      <c r="F132" s="125">
        <v>0.14000000000000001</v>
      </c>
    </row>
    <row r="133" spans="1:6" x14ac:dyDescent="0.25">
      <c r="A133" s="342"/>
      <c r="B133" s="342"/>
      <c r="C133" s="342"/>
      <c r="D133" s="124" t="s">
        <v>86</v>
      </c>
      <c r="E133" s="63">
        <v>362</v>
      </c>
      <c r="F133" s="125">
        <v>2145.29</v>
      </c>
    </row>
    <row r="134" spans="1:6" ht="15.75" thickBot="1" x14ac:dyDescent="0.3">
      <c r="A134" s="342"/>
      <c r="B134" s="342"/>
      <c r="C134" s="342"/>
      <c r="D134" s="124" t="s">
        <v>85</v>
      </c>
      <c r="E134" s="63">
        <v>15</v>
      </c>
      <c r="F134" s="125">
        <v>74.48</v>
      </c>
    </row>
    <row r="135" spans="1:6" ht="16.5" thickTop="1" thickBot="1" x14ac:dyDescent="0.3">
      <c r="A135" s="342"/>
      <c r="B135" s="342"/>
      <c r="C135" s="346"/>
      <c r="D135" s="89" t="s">
        <v>84</v>
      </c>
      <c r="E135" s="126">
        <v>380</v>
      </c>
      <c r="F135" s="127">
        <v>2220.0300000000002</v>
      </c>
    </row>
    <row r="136" spans="1:6" ht="15" customHeight="1" thickTop="1" thickBot="1" x14ac:dyDescent="0.3">
      <c r="A136" s="342"/>
      <c r="B136" s="345"/>
      <c r="C136" s="347" t="s">
        <v>83</v>
      </c>
      <c r="D136" s="347"/>
      <c r="E136" s="128">
        <v>145794</v>
      </c>
      <c r="F136" s="127">
        <v>1217489.04</v>
      </c>
    </row>
    <row r="137" spans="1:6" ht="15" customHeight="1" thickTop="1" thickBot="1" x14ac:dyDescent="0.3">
      <c r="A137" s="343"/>
      <c r="B137" s="348" t="s">
        <v>82</v>
      </c>
      <c r="C137" s="348"/>
      <c r="D137" s="348"/>
      <c r="E137" s="129">
        <v>167132</v>
      </c>
      <c r="F137" s="130">
        <v>3176871.83</v>
      </c>
    </row>
    <row r="138" spans="1:6" ht="15" customHeight="1" thickTop="1" x14ac:dyDescent="0.25">
      <c r="A138" s="341" t="s">
        <v>66</v>
      </c>
      <c r="B138" s="344" t="s">
        <v>65</v>
      </c>
      <c r="C138" s="344" t="s">
        <v>81</v>
      </c>
      <c r="D138" s="124" t="s">
        <v>80</v>
      </c>
      <c r="E138" s="63">
        <v>1209</v>
      </c>
      <c r="F138" s="125">
        <v>1166.8399999999999</v>
      </c>
    </row>
    <row r="139" spans="1:6" x14ac:dyDescent="0.25">
      <c r="A139" s="342"/>
      <c r="B139" s="342"/>
      <c r="C139" s="342"/>
      <c r="D139" s="124" t="s">
        <v>79</v>
      </c>
      <c r="E139" s="63">
        <v>16</v>
      </c>
      <c r="F139" s="125">
        <v>155.5</v>
      </c>
    </row>
    <row r="140" spans="1:6" x14ac:dyDescent="0.25">
      <c r="A140" s="342"/>
      <c r="B140" s="342"/>
      <c r="C140" s="342"/>
      <c r="D140" s="124" t="s">
        <v>78</v>
      </c>
      <c r="E140" s="63">
        <v>42</v>
      </c>
      <c r="F140" s="125">
        <v>394.74</v>
      </c>
    </row>
    <row r="141" spans="1:6" x14ac:dyDescent="0.25">
      <c r="A141" s="342"/>
      <c r="B141" s="342"/>
      <c r="C141" s="342"/>
      <c r="D141" s="124" t="s">
        <v>77</v>
      </c>
      <c r="E141" s="63">
        <v>827</v>
      </c>
      <c r="F141" s="125">
        <v>19258.259999999998</v>
      </c>
    </row>
    <row r="142" spans="1:6" x14ac:dyDescent="0.25">
      <c r="A142" s="342"/>
      <c r="B142" s="342"/>
      <c r="C142" s="342"/>
      <c r="D142" s="124" t="s">
        <v>76</v>
      </c>
      <c r="E142" s="63">
        <v>768</v>
      </c>
      <c r="F142" s="125">
        <v>1346.11</v>
      </c>
    </row>
    <row r="143" spans="1:6" x14ac:dyDescent="0.25">
      <c r="A143" s="342"/>
      <c r="B143" s="342"/>
      <c r="C143" s="342"/>
      <c r="D143" s="124" t="s">
        <v>75</v>
      </c>
      <c r="E143" s="63">
        <v>254</v>
      </c>
      <c r="F143" s="125">
        <v>257.35000000000002</v>
      </c>
    </row>
    <row r="144" spans="1:6" x14ac:dyDescent="0.25">
      <c r="A144" s="342"/>
      <c r="B144" s="342"/>
      <c r="C144" s="342"/>
      <c r="D144" s="124" t="s">
        <v>74</v>
      </c>
      <c r="E144" s="63">
        <v>1712</v>
      </c>
      <c r="F144" s="125">
        <v>15627.26</v>
      </c>
    </row>
    <row r="145" spans="1:6" x14ac:dyDescent="0.25">
      <c r="A145" s="342"/>
      <c r="B145" s="342"/>
      <c r="C145" s="342"/>
      <c r="D145" s="124" t="s">
        <v>73</v>
      </c>
      <c r="E145" s="63">
        <v>1929</v>
      </c>
      <c r="F145" s="125">
        <v>46438.03</v>
      </c>
    </row>
    <row r="146" spans="1:6" x14ac:dyDescent="0.25">
      <c r="A146" s="342"/>
      <c r="B146" s="342"/>
      <c r="C146" s="342"/>
      <c r="D146" s="124" t="s">
        <v>72</v>
      </c>
      <c r="E146" s="63">
        <v>4312</v>
      </c>
      <c r="F146" s="125">
        <v>95440.67</v>
      </c>
    </row>
    <row r="147" spans="1:6" x14ac:dyDescent="0.25">
      <c r="A147" s="342"/>
      <c r="B147" s="342"/>
      <c r="C147" s="342"/>
      <c r="D147" s="124" t="s">
        <v>71</v>
      </c>
      <c r="E147" s="63">
        <v>31929</v>
      </c>
      <c r="F147" s="125">
        <v>68326.710000000006</v>
      </c>
    </row>
    <row r="148" spans="1:6" x14ac:dyDescent="0.25">
      <c r="A148" s="342"/>
      <c r="B148" s="342"/>
      <c r="C148" s="342"/>
      <c r="D148" s="124" t="s">
        <v>70</v>
      </c>
      <c r="E148" s="63">
        <v>755</v>
      </c>
      <c r="F148" s="125">
        <v>2167.02</v>
      </c>
    </row>
    <row r="149" spans="1:6" x14ac:dyDescent="0.25">
      <c r="A149" s="342"/>
      <c r="B149" s="342"/>
      <c r="C149" s="342"/>
      <c r="D149" s="124" t="s">
        <v>69</v>
      </c>
      <c r="E149" s="63">
        <v>3858</v>
      </c>
      <c r="F149" s="125">
        <v>16867.52</v>
      </c>
    </row>
    <row r="150" spans="1:6" ht="15.75" thickBot="1" x14ac:dyDescent="0.3">
      <c r="A150" s="342"/>
      <c r="B150" s="342"/>
      <c r="C150" s="342"/>
      <c r="D150" s="124" t="s">
        <v>68</v>
      </c>
      <c r="E150" s="63">
        <v>6283</v>
      </c>
      <c r="F150" s="125">
        <v>18441.45</v>
      </c>
    </row>
    <row r="151" spans="1:6" ht="15.75" thickTop="1" x14ac:dyDescent="0.25">
      <c r="A151" s="342"/>
      <c r="B151" s="342"/>
      <c r="C151" s="343"/>
      <c r="D151" s="89" t="s">
        <v>67</v>
      </c>
      <c r="E151" s="126">
        <v>45322</v>
      </c>
      <c r="F151" s="127">
        <v>285887.46000000002</v>
      </c>
    </row>
    <row r="152" spans="1:6" ht="15" customHeight="1" x14ac:dyDescent="0.25">
      <c r="A152" s="342"/>
      <c r="B152" s="342"/>
      <c r="C152" s="341" t="s">
        <v>64</v>
      </c>
      <c r="D152" s="124" t="s">
        <v>63</v>
      </c>
      <c r="E152" s="63">
        <v>431</v>
      </c>
      <c r="F152" s="125">
        <v>877.85</v>
      </c>
    </row>
    <row r="153" spans="1:6" x14ac:dyDescent="0.25">
      <c r="A153" s="342"/>
      <c r="B153" s="342"/>
      <c r="C153" s="342"/>
      <c r="D153" s="124" t="s">
        <v>62</v>
      </c>
      <c r="E153" s="63">
        <v>5499</v>
      </c>
      <c r="F153" s="125">
        <v>10654.93</v>
      </c>
    </row>
    <row r="154" spans="1:6" ht="15.75" thickBot="1" x14ac:dyDescent="0.3">
      <c r="A154" s="342"/>
      <c r="B154" s="342"/>
      <c r="C154" s="342"/>
      <c r="D154" s="124" t="s">
        <v>61</v>
      </c>
      <c r="E154" s="63">
        <v>16754</v>
      </c>
      <c r="F154" s="125">
        <v>37080.5</v>
      </c>
    </row>
    <row r="155" spans="1:6" ht="16.5" thickTop="1" thickBot="1" x14ac:dyDescent="0.3">
      <c r="A155" s="342"/>
      <c r="B155" s="342"/>
      <c r="C155" s="346"/>
      <c r="D155" s="89" t="s">
        <v>60</v>
      </c>
      <c r="E155" s="128">
        <v>21327</v>
      </c>
      <c r="F155" s="127">
        <v>48613.279999999999</v>
      </c>
    </row>
    <row r="156" spans="1:6" ht="15" customHeight="1" thickTop="1" thickBot="1" x14ac:dyDescent="0.3">
      <c r="A156" s="342"/>
      <c r="B156" s="345"/>
      <c r="C156" s="347" t="s">
        <v>59</v>
      </c>
      <c r="D156" s="347"/>
      <c r="E156" s="128">
        <v>60412</v>
      </c>
      <c r="F156" s="127">
        <v>334500.74</v>
      </c>
    </row>
    <row r="157" spans="1:6" ht="15" customHeight="1" thickTop="1" thickBot="1" x14ac:dyDescent="0.3">
      <c r="A157" s="343"/>
      <c r="B157" s="348" t="s">
        <v>58</v>
      </c>
      <c r="C157" s="348"/>
      <c r="D157" s="348"/>
      <c r="E157" s="129">
        <v>60412</v>
      </c>
      <c r="F157" s="130">
        <v>334500.74</v>
      </c>
    </row>
    <row r="158" spans="1:6" ht="15" customHeight="1" thickTop="1" thickBot="1" x14ac:dyDescent="0.3">
      <c r="A158" s="341" t="s">
        <v>57</v>
      </c>
      <c r="B158" s="344" t="s">
        <v>57</v>
      </c>
      <c r="C158" s="349" t="s">
        <v>57</v>
      </c>
      <c r="D158" s="124" t="s">
        <v>56</v>
      </c>
      <c r="E158" s="63">
        <v>1399</v>
      </c>
      <c r="F158" s="125">
        <v>126.93</v>
      </c>
    </row>
    <row r="159" spans="1:6" ht="16.5" thickTop="1" thickBot="1" x14ac:dyDescent="0.3">
      <c r="A159" s="342"/>
      <c r="B159" s="342"/>
      <c r="C159" s="350"/>
      <c r="D159" s="89" t="s">
        <v>55</v>
      </c>
      <c r="E159" s="128">
        <v>1399</v>
      </c>
      <c r="F159" s="127">
        <v>126.93</v>
      </c>
    </row>
    <row r="160" spans="1:6" ht="16.5" thickTop="1" thickBot="1" x14ac:dyDescent="0.3">
      <c r="A160" s="342"/>
      <c r="B160" s="345"/>
      <c r="C160" s="347" t="s">
        <v>55</v>
      </c>
      <c r="D160" s="347"/>
      <c r="E160" s="128">
        <v>1399</v>
      </c>
      <c r="F160" s="127">
        <v>126.93</v>
      </c>
    </row>
    <row r="161" spans="1:6" ht="16.5" thickTop="1" thickBot="1" x14ac:dyDescent="0.3">
      <c r="A161" s="343"/>
      <c r="B161" s="348" t="s">
        <v>55</v>
      </c>
      <c r="C161" s="348"/>
      <c r="D161" s="348"/>
      <c r="E161" s="129">
        <v>1399</v>
      </c>
      <c r="F161" s="130">
        <v>126.93</v>
      </c>
    </row>
    <row r="162" spans="1:6" ht="15" customHeight="1" thickTop="1" x14ac:dyDescent="0.25">
      <c r="A162" s="341" t="s">
        <v>54</v>
      </c>
      <c r="B162" s="344" t="s">
        <v>54</v>
      </c>
      <c r="C162" s="344" t="s">
        <v>54</v>
      </c>
      <c r="D162" s="124" t="s">
        <v>53</v>
      </c>
      <c r="E162" s="63">
        <v>14825</v>
      </c>
      <c r="F162" s="125">
        <v>3509.99</v>
      </c>
    </row>
    <row r="163" spans="1:6" x14ac:dyDescent="0.25">
      <c r="A163" s="342"/>
      <c r="B163" s="342"/>
      <c r="C163" s="342"/>
      <c r="D163" s="124" t="s">
        <v>52</v>
      </c>
      <c r="E163" s="63">
        <v>713</v>
      </c>
      <c r="F163" s="125">
        <v>1068.9000000000001</v>
      </c>
    </row>
    <row r="164" spans="1:6" x14ac:dyDescent="0.25">
      <c r="A164" s="342"/>
      <c r="B164" s="342"/>
      <c r="C164" s="342"/>
      <c r="D164" s="124" t="s">
        <v>51</v>
      </c>
      <c r="E164" s="63">
        <v>269</v>
      </c>
      <c r="F164" s="125">
        <v>47.32</v>
      </c>
    </row>
    <row r="165" spans="1:6" x14ac:dyDescent="0.25">
      <c r="A165" s="342"/>
      <c r="B165" s="342"/>
      <c r="C165" s="342"/>
      <c r="D165" s="124" t="s">
        <v>50</v>
      </c>
      <c r="E165" s="63">
        <v>2</v>
      </c>
      <c r="F165" s="125">
        <v>0.53</v>
      </c>
    </row>
    <row r="166" spans="1:6" x14ac:dyDescent="0.25">
      <c r="A166" s="342"/>
      <c r="B166" s="342"/>
      <c r="C166" s="342"/>
      <c r="D166" s="124" t="s">
        <v>49</v>
      </c>
      <c r="E166" s="63">
        <v>1033</v>
      </c>
      <c r="F166" s="125">
        <v>339.96</v>
      </c>
    </row>
    <row r="167" spans="1:6" ht="15.75" thickBot="1" x14ac:dyDescent="0.3">
      <c r="A167" s="342"/>
      <c r="B167" s="342"/>
      <c r="C167" s="342"/>
      <c r="D167" s="124" t="s">
        <v>48</v>
      </c>
      <c r="E167" s="63">
        <v>1136</v>
      </c>
      <c r="F167" s="125">
        <v>493.81</v>
      </c>
    </row>
    <row r="168" spans="1:6" ht="16.5" thickTop="1" thickBot="1" x14ac:dyDescent="0.3">
      <c r="A168" s="342"/>
      <c r="B168" s="342"/>
      <c r="C168" s="346"/>
      <c r="D168" s="89" t="s">
        <v>47</v>
      </c>
      <c r="E168" s="128">
        <v>17679</v>
      </c>
      <c r="F168" s="127">
        <v>5460.51</v>
      </c>
    </row>
    <row r="169" spans="1:6" ht="15" customHeight="1" thickTop="1" thickBot="1" x14ac:dyDescent="0.3">
      <c r="A169" s="342"/>
      <c r="B169" s="345"/>
      <c r="C169" s="347" t="s">
        <v>47</v>
      </c>
      <c r="D169" s="347"/>
      <c r="E169" s="128">
        <v>17679</v>
      </c>
      <c r="F169" s="127">
        <v>5460.51</v>
      </c>
    </row>
    <row r="170" spans="1:6" ht="15" customHeight="1" thickTop="1" thickBot="1" x14ac:dyDescent="0.3">
      <c r="A170" s="343"/>
      <c r="B170" s="348" t="s">
        <v>47</v>
      </c>
      <c r="C170" s="348"/>
      <c r="D170" s="348"/>
      <c r="E170" s="129">
        <v>17679</v>
      </c>
      <c r="F170" s="130">
        <v>5460.51</v>
      </c>
    </row>
    <row r="171" spans="1:6" ht="15" customHeight="1" thickTop="1" x14ac:dyDescent="0.25">
      <c r="A171" s="341" t="s">
        <v>46</v>
      </c>
      <c r="B171" s="344" t="s">
        <v>46</v>
      </c>
      <c r="C171" s="344" t="s">
        <v>46</v>
      </c>
      <c r="D171" s="124" t="s">
        <v>45</v>
      </c>
      <c r="E171" s="63">
        <v>1183</v>
      </c>
      <c r="F171" s="125">
        <v>148.4</v>
      </c>
    </row>
    <row r="172" spans="1:6" ht="15.75" thickBot="1" x14ac:dyDescent="0.3">
      <c r="A172" s="342"/>
      <c r="B172" s="342"/>
      <c r="C172" s="342"/>
      <c r="D172" s="124" t="s">
        <v>44</v>
      </c>
      <c r="E172" s="63">
        <v>9573</v>
      </c>
      <c r="F172" s="125">
        <v>2174.25</v>
      </c>
    </row>
    <row r="173" spans="1:6" ht="16.5" thickTop="1" thickBot="1" x14ac:dyDescent="0.3">
      <c r="A173" s="342"/>
      <c r="B173" s="342"/>
      <c r="C173" s="346"/>
      <c r="D173" s="89" t="s">
        <v>43</v>
      </c>
      <c r="E173" s="128">
        <v>10479</v>
      </c>
      <c r="F173" s="127">
        <v>2322.65</v>
      </c>
    </row>
    <row r="174" spans="1:6" ht="15" customHeight="1" thickTop="1" thickBot="1" x14ac:dyDescent="0.3">
      <c r="A174" s="342"/>
      <c r="B174" s="345"/>
      <c r="C174" s="347" t="s">
        <v>43</v>
      </c>
      <c r="D174" s="347"/>
      <c r="E174" s="128">
        <v>10479</v>
      </c>
      <c r="F174" s="127">
        <v>2322.65</v>
      </c>
    </row>
    <row r="175" spans="1:6" ht="15" customHeight="1" thickTop="1" thickBot="1" x14ac:dyDescent="0.3">
      <c r="A175" s="346"/>
      <c r="B175" s="352" t="s">
        <v>43</v>
      </c>
      <c r="C175" s="352"/>
      <c r="D175" s="352"/>
      <c r="E175" s="128">
        <v>10479</v>
      </c>
      <c r="F175" s="127">
        <v>2322.65</v>
      </c>
    </row>
    <row r="176" spans="1:6" ht="15.75" thickTop="1" x14ac:dyDescent="0.25">
      <c r="A176" s="347" t="s">
        <v>42</v>
      </c>
      <c r="B176" s="347"/>
      <c r="C176" s="347"/>
      <c r="D176" s="347"/>
      <c r="E176" s="127"/>
      <c r="F176" s="131">
        <f>+F175+F170+F161+F157+F137</f>
        <v>3519282.66</v>
      </c>
    </row>
  </sheetData>
  <sheetProtection password="DA62" sheet="1" objects="1" scenarios="1"/>
  <mergeCells count="61">
    <mergeCell ref="A3:A4"/>
    <mergeCell ref="B3:B4"/>
    <mergeCell ref="B87:B113"/>
    <mergeCell ref="A87:A113"/>
    <mergeCell ref="A138:A157"/>
    <mergeCell ref="B138:B156"/>
    <mergeCell ref="B61:B66"/>
    <mergeCell ref="B5:B31"/>
    <mergeCell ref="B32:B60"/>
    <mergeCell ref="A5:A31"/>
    <mergeCell ref="A32:A60"/>
    <mergeCell ref="A61:A86"/>
    <mergeCell ref="B67:B86"/>
    <mergeCell ref="C138:C151"/>
    <mergeCell ref="C152:C155"/>
    <mergeCell ref="E3:F3"/>
    <mergeCell ref="C61:C65"/>
    <mergeCell ref="C45:C52"/>
    <mergeCell ref="C41:C42"/>
    <mergeCell ref="C43:C44"/>
    <mergeCell ref="C67:C76"/>
    <mergeCell ref="C129:C130"/>
    <mergeCell ref="C77:C78"/>
    <mergeCell ref="C79:C86"/>
    <mergeCell ref="C87:C113"/>
    <mergeCell ref="C114:C121"/>
    <mergeCell ref="C3:C4"/>
    <mergeCell ref="D3:D4"/>
    <mergeCell ref="C32:C40"/>
    <mergeCell ref="A176:D176"/>
    <mergeCell ref="A114:A137"/>
    <mergeCell ref="C5:C10"/>
    <mergeCell ref="C11:C19"/>
    <mergeCell ref="C20:C31"/>
    <mergeCell ref="B114:B136"/>
    <mergeCell ref="A171:A175"/>
    <mergeCell ref="B171:B174"/>
    <mergeCell ref="C171:C173"/>
    <mergeCell ref="C174:D174"/>
    <mergeCell ref="B175:D175"/>
    <mergeCell ref="C131:C135"/>
    <mergeCell ref="C156:D156"/>
    <mergeCell ref="C122:C128"/>
    <mergeCell ref="C53:C54"/>
    <mergeCell ref="C55:C58"/>
    <mergeCell ref="A1:F1"/>
    <mergeCell ref="A162:A170"/>
    <mergeCell ref="B162:B169"/>
    <mergeCell ref="C162:C168"/>
    <mergeCell ref="C169:D169"/>
    <mergeCell ref="B170:D170"/>
    <mergeCell ref="C136:D136"/>
    <mergeCell ref="B137:D137"/>
    <mergeCell ref="B157:D157"/>
    <mergeCell ref="A158:A161"/>
    <mergeCell ref="B158:B160"/>
    <mergeCell ref="C158:C159"/>
    <mergeCell ref="C160:D160"/>
    <mergeCell ref="B161:D161"/>
    <mergeCell ref="C59:C60"/>
    <mergeCell ref="C66:D66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6" manualBreakCount="6">
    <brk id="31" max="16383" man="1"/>
    <brk id="60" max="16383" man="1"/>
    <brk id="86" max="16383" man="1"/>
    <brk id="113" max="16383" man="1"/>
    <brk id="137" max="16383" man="1"/>
    <brk id="161" max="16383" man="1"/>
  </rowBreaks>
  <colBreaks count="1" manualBreakCount="1">
    <brk id="3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1">
    <pageSetUpPr fitToPage="1"/>
  </sheetPr>
  <dimension ref="A1:M116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F1"/>
    </sheetView>
  </sheetViews>
  <sheetFormatPr defaultRowHeight="15" x14ac:dyDescent="0.25"/>
  <cols>
    <col min="1" max="1" width="18.125" style="121" customWidth="1"/>
    <col min="2" max="2" width="18.125" style="132" customWidth="1"/>
    <col min="3" max="3" width="26.875" style="132" customWidth="1"/>
    <col min="4" max="4" width="55" style="133" bestFit="1" customWidth="1"/>
    <col min="5" max="5" width="14.75" style="134" bestFit="1" customWidth="1"/>
    <col min="6" max="6" width="14" style="135" bestFit="1" customWidth="1"/>
    <col min="7" max="16384" width="9" style="121"/>
  </cols>
  <sheetData>
    <row r="1" spans="1:13" x14ac:dyDescent="0.25">
      <c r="A1" s="320" t="s">
        <v>479</v>
      </c>
      <c r="B1" s="320"/>
      <c r="C1" s="320"/>
      <c r="D1" s="320"/>
      <c r="E1" s="320"/>
      <c r="F1" s="320"/>
      <c r="G1" s="120"/>
      <c r="H1" s="120"/>
      <c r="I1" s="120"/>
      <c r="J1" s="120"/>
      <c r="K1" s="120"/>
      <c r="L1" s="120"/>
      <c r="M1" s="120"/>
    </row>
    <row r="2" spans="1:13" x14ac:dyDescent="0.25">
      <c r="A2" s="122" t="s">
        <v>309</v>
      </c>
      <c r="B2" s="122"/>
      <c r="C2" s="122"/>
      <c r="D2" s="122"/>
      <c r="E2" s="122"/>
      <c r="F2" s="122"/>
      <c r="G2" s="120"/>
      <c r="H2" s="120"/>
      <c r="I2" s="120"/>
      <c r="J2" s="120"/>
      <c r="K2" s="120"/>
      <c r="L2" s="120"/>
      <c r="M2" s="120"/>
    </row>
    <row r="3" spans="1:13" x14ac:dyDescent="0.25">
      <c r="A3" s="359" t="s">
        <v>239</v>
      </c>
      <c r="B3" s="355" t="s">
        <v>238</v>
      </c>
      <c r="C3" s="355" t="s">
        <v>237</v>
      </c>
      <c r="D3" s="357" t="s">
        <v>236</v>
      </c>
      <c r="E3" s="353">
        <v>2015</v>
      </c>
      <c r="F3" s="354"/>
    </row>
    <row r="4" spans="1:13" x14ac:dyDescent="0.25">
      <c r="A4" s="360"/>
      <c r="B4" s="356"/>
      <c r="C4" s="356"/>
      <c r="D4" s="358"/>
      <c r="E4" s="51" t="s">
        <v>235</v>
      </c>
      <c r="F4" s="123" t="s">
        <v>234</v>
      </c>
    </row>
    <row r="5" spans="1:13" ht="15" customHeight="1" x14ac:dyDescent="0.25">
      <c r="A5" s="341" t="s">
        <v>111</v>
      </c>
      <c r="B5" s="341" t="s">
        <v>190</v>
      </c>
      <c r="C5" s="341" t="s">
        <v>233</v>
      </c>
      <c r="D5" s="124" t="s">
        <v>232</v>
      </c>
      <c r="E5" s="63">
        <v>47</v>
      </c>
      <c r="F5" s="125">
        <v>2.25</v>
      </c>
    </row>
    <row r="6" spans="1:13" x14ac:dyDescent="0.25">
      <c r="A6" s="342"/>
      <c r="B6" s="342"/>
      <c r="C6" s="342"/>
      <c r="D6" s="124" t="s">
        <v>231</v>
      </c>
      <c r="E6" s="63">
        <v>128</v>
      </c>
      <c r="F6" s="125">
        <v>19.96</v>
      </c>
    </row>
    <row r="7" spans="1:13" x14ac:dyDescent="0.25">
      <c r="A7" s="342"/>
      <c r="B7" s="342"/>
      <c r="C7" s="342"/>
      <c r="D7" s="124" t="s">
        <v>229</v>
      </c>
      <c r="E7" s="63">
        <v>25</v>
      </c>
      <c r="F7" s="125">
        <v>2.81</v>
      </c>
    </row>
    <row r="8" spans="1:13" ht="15.75" thickBot="1" x14ac:dyDescent="0.3">
      <c r="A8" s="342"/>
      <c r="B8" s="342"/>
      <c r="C8" s="342"/>
      <c r="D8" s="124" t="s">
        <v>228</v>
      </c>
      <c r="E8" s="63">
        <v>26</v>
      </c>
      <c r="F8" s="125">
        <v>3.15</v>
      </c>
    </row>
    <row r="9" spans="1:13" ht="15.75" thickTop="1" x14ac:dyDescent="0.25">
      <c r="A9" s="342"/>
      <c r="B9" s="342"/>
      <c r="C9" s="343"/>
      <c r="D9" s="89" t="s">
        <v>227</v>
      </c>
      <c r="E9" s="126">
        <v>217</v>
      </c>
      <c r="F9" s="127">
        <v>28.17</v>
      </c>
    </row>
    <row r="10" spans="1:13" ht="15" customHeight="1" x14ac:dyDescent="0.25">
      <c r="A10" s="342"/>
      <c r="B10" s="342"/>
      <c r="C10" s="341" t="s">
        <v>226</v>
      </c>
      <c r="D10" s="124" t="s">
        <v>222</v>
      </c>
      <c r="E10" s="63">
        <v>179</v>
      </c>
      <c r="F10" s="125">
        <v>88.89</v>
      </c>
    </row>
    <row r="11" spans="1:13" x14ac:dyDescent="0.25">
      <c r="A11" s="342"/>
      <c r="B11" s="342"/>
      <c r="C11" s="342"/>
      <c r="D11" s="124" t="s">
        <v>221</v>
      </c>
      <c r="E11" s="63">
        <v>25</v>
      </c>
      <c r="F11" s="125">
        <v>5.51</v>
      </c>
    </row>
    <row r="12" spans="1:13" ht="15.75" thickBot="1" x14ac:dyDescent="0.3">
      <c r="A12" s="342"/>
      <c r="B12" s="342"/>
      <c r="C12" s="342"/>
      <c r="D12" s="124" t="s">
        <v>218</v>
      </c>
      <c r="E12" s="63">
        <v>19</v>
      </c>
      <c r="F12" s="125">
        <v>1.22</v>
      </c>
    </row>
    <row r="13" spans="1:13" ht="15.75" thickTop="1" x14ac:dyDescent="0.25">
      <c r="A13" s="342"/>
      <c r="B13" s="342"/>
      <c r="C13" s="343"/>
      <c r="D13" s="89" t="s">
        <v>217</v>
      </c>
      <c r="E13" s="126">
        <v>212</v>
      </c>
      <c r="F13" s="127">
        <v>95.62</v>
      </c>
    </row>
    <row r="14" spans="1:13" ht="15" customHeight="1" x14ac:dyDescent="0.25">
      <c r="A14" s="342"/>
      <c r="B14" s="342"/>
      <c r="C14" s="341" t="s">
        <v>216</v>
      </c>
      <c r="D14" s="124" t="s">
        <v>215</v>
      </c>
      <c r="E14" s="63">
        <v>69</v>
      </c>
      <c r="F14" s="125">
        <v>5.64</v>
      </c>
    </row>
    <row r="15" spans="1:13" x14ac:dyDescent="0.25">
      <c r="A15" s="342"/>
      <c r="B15" s="342"/>
      <c r="C15" s="342"/>
      <c r="D15" s="124" t="s">
        <v>214</v>
      </c>
      <c r="E15" s="63">
        <v>156</v>
      </c>
      <c r="F15" s="125">
        <v>25.28</v>
      </c>
    </row>
    <row r="16" spans="1:13" x14ac:dyDescent="0.25">
      <c r="A16" s="342"/>
      <c r="B16" s="342"/>
      <c r="C16" s="342"/>
      <c r="D16" s="124" t="s">
        <v>213</v>
      </c>
      <c r="E16" s="63">
        <v>1</v>
      </c>
      <c r="F16" s="125">
        <v>0.02</v>
      </c>
    </row>
    <row r="17" spans="1:6" x14ac:dyDescent="0.25">
      <c r="A17" s="342"/>
      <c r="B17" s="342"/>
      <c r="C17" s="342"/>
      <c r="D17" s="124" t="s">
        <v>212</v>
      </c>
      <c r="E17" s="63">
        <v>23</v>
      </c>
      <c r="F17" s="125">
        <v>1.52</v>
      </c>
    </row>
    <row r="18" spans="1:6" x14ac:dyDescent="0.25">
      <c r="A18" s="342"/>
      <c r="B18" s="342"/>
      <c r="C18" s="342"/>
      <c r="D18" s="124" t="s">
        <v>211</v>
      </c>
      <c r="E18" s="63">
        <v>4</v>
      </c>
      <c r="F18" s="125">
        <v>0.56999999999999995</v>
      </c>
    </row>
    <row r="19" spans="1:6" x14ac:dyDescent="0.25">
      <c r="A19" s="342"/>
      <c r="B19" s="342"/>
      <c r="C19" s="342"/>
      <c r="D19" s="124" t="s">
        <v>210</v>
      </c>
      <c r="E19" s="63">
        <v>277</v>
      </c>
      <c r="F19" s="125">
        <v>42.17</v>
      </c>
    </row>
    <row r="20" spans="1:6" x14ac:dyDescent="0.25">
      <c r="A20" s="342"/>
      <c r="B20" s="342"/>
      <c r="C20" s="342"/>
      <c r="D20" s="124" t="s">
        <v>209</v>
      </c>
      <c r="E20" s="63">
        <v>1</v>
      </c>
      <c r="F20" s="125">
        <v>0.04</v>
      </c>
    </row>
    <row r="21" spans="1:6" x14ac:dyDescent="0.25">
      <c r="A21" s="342"/>
      <c r="B21" s="342"/>
      <c r="C21" s="342"/>
      <c r="D21" s="124" t="s">
        <v>208</v>
      </c>
      <c r="E21" s="63">
        <v>4</v>
      </c>
      <c r="F21" s="125">
        <v>0.24</v>
      </c>
    </row>
    <row r="22" spans="1:6" x14ac:dyDescent="0.25">
      <c r="A22" s="342"/>
      <c r="B22" s="342"/>
      <c r="C22" s="342"/>
      <c r="D22" s="124" t="s">
        <v>207</v>
      </c>
      <c r="E22" s="63">
        <v>19</v>
      </c>
      <c r="F22" s="125">
        <v>2.91</v>
      </c>
    </row>
    <row r="23" spans="1:6" x14ac:dyDescent="0.25">
      <c r="A23" s="342"/>
      <c r="B23" s="342"/>
      <c r="C23" s="342"/>
      <c r="D23" s="124" t="s">
        <v>206</v>
      </c>
      <c r="E23" s="63">
        <v>4</v>
      </c>
      <c r="F23" s="125">
        <v>0.42</v>
      </c>
    </row>
    <row r="24" spans="1:6" ht="15.75" thickBot="1" x14ac:dyDescent="0.3">
      <c r="A24" s="342"/>
      <c r="B24" s="342"/>
      <c r="C24" s="342"/>
      <c r="D24" s="124" t="s">
        <v>205</v>
      </c>
      <c r="E24" s="63">
        <v>194</v>
      </c>
      <c r="F24" s="125">
        <v>35.869999999999997</v>
      </c>
    </row>
    <row r="25" spans="1:6" ht="15.75" thickTop="1" x14ac:dyDescent="0.25">
      <c r="A25" s="342"/>
      <c r="B25" s="342"/>
      <c r="C25" s="343"/>
      <c r="D25" s="89" t="s">
        <v>204</v>
      </c>
      <c r="E25" s="126">
        <v>667</v>
      </c>
      <c r="F25" s="127">
        <v>114.68</v>
      </c>
    </row>
    <row r="26" spans="1:6" ht="15" customHeight="1" x14ac:dyDescent="0.25">
      <c r="A26" s="342"/>
      <c r="B26" s="342"/>
      <c r="C26" s="341" t="s">
        <v>203</v>
      </c>
      <c r="D26" s="124" t="s">
        <v>202</v>
      </c>
      <c r="E26" s="63">
        <v>34</v>
      </c>
      <c r="F26" s="125">
        <v>1.84</v>
      </c>
    </row>
    <row r="27" spans="1:6" x14ac:dyDescent="0.25">
      <c r="A27" s="342"/>
      <c r="B27" s="342"/>
      <c r="C27" s="342"/>
      <c r="D27" s="124" t="s">
        <v>201</v>
      </c>
      <c r="E27" s="63">
        <v>140</v>
      </c>
      <c r="F27" s="125">
        <v>14.72</v>
      </c>
    </row>
    <row r="28" spans="1:6" x14ac:dyDescent="0.25">
      <c r="A28" s="342"/>
      <c r="B28" s="342"/>
      <c r="C28" s="342"/>
      <c r="D28" s="124" t="s">
        <v>200</v>
      </c>
      <c r="E28" s="63">
        <v>3011</v>
      </c>
      <c r="F28" s="125">
        <v>621.84</v>
      </c>
    </row>
    <row r="29" spans="1:6" x14ac:dyDescent="0.25">
      <c r="A29" s="342"/>
      <c r="B29" s="342"/>
      <c r="C29" s="342"/>
      <c r="D29" s="124" t="s">
        <v>198</v>
      </c>
      <c r="E29" s="63">
        <v>2</v>
      </c>
      <c r="F29" s="125">
        <v>0.14000000000000001</v>
      </c>
    </row>
    <row r="30" spans="1:6" x14ac:dyDescent="0.25">
      <c r="A30" s="342"/>
      <c r="B30" s="342"/>
      <c r="C30" s="342"/>
      <c r="D30" s="124" t="s">
        <v>197</v>
      </c>
      <c r="E30" s="63">
        <v>11</v>
      </c>
      <c r="F30" s="125">
        <v>1.86</v>
      </c>
    </row>
    <row r="31" spans="1:6" x14ac:dyDescent="0.25">
      <c r="A31" s="342"/>
      <c r="B31" s="342"/>
      <c r="C31" s="342"/>
      <c r="D31" s="124" t="s">
        <v>516</v>
      </c>
      <c r="E31" s="63">
        <v>19</v>
      </c>
      <c r="F31" s="125">
        <v>3.54</v>
      </c>
    </row>
    <row r="32" spans="1:6" x14ac:dyDescent="0.25">
      <c r="A32" s="342"/>
      <c r="B32" s="342"/>
      <c r="C32" s="342"/>
      <c r="D32" s="124" t="s">
        <v>517</v>
      </c>
      <c r="E32" s="63">
        <v>5</v>
      </c>
      <c r="F32" s="125">
        <v>0.6</v>
      </c>
    </row>
    <row r="33" spans="1:6" x14ac:dyDescent="0.25">
      <c r="A33" s="342"/>
      <c r="B33" s="342"/>
      <c r="C33" s="342"/>
      <c r="D33" s="124" t="s">
        <v>196</v>
      </c>
      <c r="E33" s="63">
        <v>2</v>
      </c>
      <c r="F33" s="125">
        <v>0.13</v>
      </c>
    </row>
    <row r="34" spans="1:6" ht="15.75" thickBot="1" x14ac:dyDescent="0.3">
      <c r="A34" s="342"/>
      <c r="B34" s="342"/>
      <c r="C34" s="342"/>
      <c r="D34" s="124" t="s">
        <v>195</v>
      </c>
      <c r="E34" s="63">
        <v>2536</v>
      </c>
      <c r="F34" s="125">
        <v>294.62</v>
      </c>
    </row>
    <row r="35" spans="1:6" ht="15.75" thickTop="1" x14ac:dyDescent="0.25">
      <c r="A35" s="342"/>
      <c r="B35" s="342"/>
      <c r="C35" s="343"/>
      <c r="D35" s="89" t="s">
        <v>194</v>
      </c>
      <c r="E35" s="126">
        <v>5360</v>
      </c>
      <c r="F35" s="127">
        <v>939.29</v>
      </c>
    </row>
    <row r="36" spans="1:6" ht="15" customHeight="1" thickBot="1" x14ac:dyDescent="0.3">
      <c r="A36" s="342"/>
      <c r="B36" s="342"/>
      <c r="C36" s="341" t="s">
        <v>193</v>
      </c>
      <c r="D36" s="124" t="s">
        <v>192</v>
      </c>
      <c r="E36" s="63">
        <v>156</v>
      </c>
      <c r="F36" s="125">
        <v>18.420000000000002</v>
      </c>
    </row>
    <row r="37" spans="1:6" ht="15.75" thickTop="1" x14ac:dyDescent="0.25">
      <c r="A37" s="342"/>
      <c r="B37" s="342"/>
      <c r="C37" s="342"/>
      <c r="D37" s="89" t="s">
        <v>191</v>
      </c>
      <c r="E37" s="126">
        <v>156</v>
      </c>
      <c r="F37" s="127">
        <v>18.420000000000002</v>
      </c>
    </row>
    <row r="38" spans="1:6" ht="15.75" customHeight="1" thickBot="1" x14ac:dyDescent="0.3">
      <c r="A38" s="342" t="s">
        <v>111</v>
      </c>
      <c r="B38" s="342" t="s">
        <v>190</v>
      </c>
      <c r="C38" s="341" t="s">
        <v>189</v>
      </c>
      <c r="D38" s="124" t="s">
        <v>188</v>
      </c>
      <c r="E38" s="63">
        <v>1</v>
      </c>
      <c r="F38" s="125">
        <v>0.02</v>
      </c>
    </row>
    <row r="39" spans="1:6" ht="15.75" thickTop="1" x14ac:dyDescent="0.25">
      <c r="A39" s="342"/>
      <c r="B39" s="342"/>
      <c r="C39" s="343"/>
      <c r="D39" s="89" t="s">
        <v>187</v>
      </c>
      <c r="E39" s="126">
        <v>1</v>
      </c>
      <c r="F39" s="127">
        <v>0.02</v>
      </c>
    </row>
    <row r="40" spans="1:6" ht="15" customHeight="1" x14ac:dyDescent="0.25">
      <c r="A40" s="342"/>
      <c r="B40" s="342"/>
      <c r="C40" s="341" t="s">
        <v>186</v>
      </c>
      <c r="D40" s="124" t="s">
        <v>185</v>
      </c>
      <c r="E40" s="63">
        <v>4</v>
      </c>
      <c r="F40" s="125">
        <v>0.18</v>
      </c>
    </row>
    <row r="41" spans="1:6" x14ac:dyDescent="0.25">
      <c r="A41" s="342"/>
      <c r="B41" s="342"/>
      <c r="C41" s="342"/>
      <c r="D41" s="124" t="s">
        <v>184</v>
      </c>
      <c r="E41" s="63">
        <v>2</v>
      </c>
      <c r="F41" s="125">
        <v>0.24</v>
      </c>
    </row>
    <row r="42" spans="1:6" x14ac:dyDescent="0.25">
      <c r="A42" s="342"/>
      <c r="B42" s="342"/>
      <c r="C42" s="342"/>
      <c r="D42" s="124" t="s">
        <v>181</v>
      </c>
      <c r="E42" s="63">
        <v>4</v>
      </c>
      <c r="F42" s="125">
        <v>0.28000000000000003</v>
      </c>
    </row>
    <row r="43" spans="1:6" ht="15.75" thickBot="1" x14ac:dyDescent="0.3">
      <c r="A43" s="342"/>
      <c r="B43" s="342"/>
      <c r="C43" s="342"/>
      <c r="D43" s="124" t="s">
        <v>179</v>
      </c>
      <c r="E43" s="63">
        <v>235</v>
      </c>
      <c r="F43" s="125">
        <v>22.44</v>
      </c>
    </row>
    <row r="44" spans="1:6" ht="15.75" thickTop="1" x14ac:dyDescent="0.25">
      <c r="A44" s="342"/>
      <c r="B44" s="342"/>
      <c r="C44" s="343"/>
      <c r="D44" s="89" t="s">
        <v>178</v>
      </c>
      <c r="E44" s="126">
        <v>242</v>
      </c>
      <c r="F44" s="127">
        <v>23.14</v>
      </c>
    </row>
    <row r="45" spans="1:6" ht="15" customHeight="1" x14ac:dyDescent="0.25">
      <c r="A45" s="342"/>
      <c r="B45" s="342"/>
      <c r="C45" s="341" t="s">
        <v>174</v>
      </c>
      <c r="D45" s="124" t="s">
        <v>173</v>
      </c>
      <c r="E45" s="63">
        <v>33</v>
      </c>
      <c r="F45" s="125">
        <v>3.08</v>
      </c>
    </row>
    <row r="46" spans="1:6" ht="15.75" thickBot="1" x14ac:dyDescent="0.3">
      <c r="A46" s="342"/>
      <c r="B46" s="342"/>
      <c r="C46" s="342"/>
      <c r="D46" s="124" t="s">
        <v>171</v>
      </c>
      <c r="E46" s="63">
        <v>267</v>
      </c>
      <c r="F46" s="125">
        <v>217.69</v>
      </c>
    </row>
    <row r="47" spans="1:6" ht="15.75" thickTop="1" x14ac:dyDescent="0.25">
      <c r="A47" s="342"/>
      <c r="B47" s="342"/>
      <c r="C47" s="343"/>
      <c r="D47" s="89" t="s">
        <v>170</v>
      </c>
      <c r="E47" s="126">
        <v>296</v>
      </c>
      <c r="F47" s="127">
        <v>220.77</v>
      </c>
    </row>
    <row r="48" spans="1:6" ht="15.75" thickBot="1" x14ac:dyDescent="0.3">
      <c r="A48" s="342"/>
      <c r="B48" s="342"/>
      <c r="C48" s="341" t="s">
        <v>169</v>
      </c>
      <c r="D48" s="124" t="s">
        <v>168</v>
      </c>
      <c r="E48" s="63">
        <v>3431</v>
      </c>
      <c r="F48" s="125">
        <v>615.58000000000004</v>
      </c>
    </row>
    <row r="49" spans="1:6" ht="16.5" thickTop="1" thickBot="1" x14ac:dyDescent="0.3">
      <c r="A49" s="342"/>
      <c r="B49" s="342"/>
      <c r="C49" s="342"/>
      <c r="D49" s="89" t="s">
        <v>167</v>
      </c>
      <c r="E49" s="128">
        <v>3431</v>
      </c>
      <c r="F49" s="127">
        <v>615.58000000000004</v>
      </c>
    </row>
    <row r="50" spans="1:6" ht="15.75" customHeight="1" thickTop="1" x14ac:dyDescent="0.25">
      <c r="A50" s="342"/>
      <c r="B50" s="342"/>
      <c r="C50" s="341" t="s">
        <v>163</v>
      </c>
      <c r="D50" s="124" t="s">
        <v>166</v>
      </c>
      <c r="E50" s="63">
        <v>652</v>
      </c>
      <c r="F50" s="125">
        <v>71.56</v>
      </c>
    </row>
    <row r="51" spans="1:6" x14ac:dyDescent="0.25">
      <c r="A51" s="342"/>
      <c r="B51" s="342"/>
      <c r="C51" s="342"/>
      <c r="D51" s="124" t="s">
        <v>518</v>
      </c>
      <c r="E51" s="63">
        <v>1</v>
      </c>
      <c r="F51" s="125">
        <v>0.08</v>
      </c>
    </row>
    <row r="52" spans="1:6" x14ac:dyDescent="0.25">
      <c r="A52" s="342"/>
      <c r="B52" s="342"/>
      <c r="C52" s="342"/>
      <c r="D52" s="124" t="s">
        <v>519</v>
      </c>
      <c r="E52" s="63">
        <v>10</v>
      </c>
      <c r="F52" s="125">
        <v>0.8</v>
      </c>
    </row>
    <row r="53" spans="1:6" x14ac:dyDescent="0.25">
      <c r="A53" s="342"/>
      <c r="B53" s="342"/>
      <c r="C53" s="342"/>
      <c r="D53" s="124" t="s">
        <v>164</v>
      </c>
      <c r="E53" s="63">
        <v>2</v>
      </c>
      <c r="F53" s="125">
        <v>1.17</v>
      </c>
    </row>
    <row r="54" spans="1:6" ht="15.75" thickBot="1" x14ac:dyDescent="0.3">
      <c r="A54" s="342"/>
      <c r="B54" s="342"/>
      <c r="C54" s="342"/>
      <c r="D54" s="124" t="s">
        <v>163</v>
      </c>
      <c r="E54" s="63">
        <v>61</v>
      </c>
      <c r="F54" s="125">
        <v>5.78</v>
      </c>
    </row>
    <row r="55" spans="1:6" ht="16.5" thickTop="1" thickBot="1" x14ac:dyDescent="0.3">
      <c r="A55" s="342"/>
      <c r="B55" s="342"/>
      <c r="C55" s="346"/>
      <c r="D55" s="89" t="s">
        <v>162</v>
      </c>
      <c r="E55" s="126">
        <v>721</v>
      </c>
      <c r="F55" s="127">
        <v>79.39</v>
      </c>
    </row>
    <row r="56" spans="1:6" ht="16.5" thickTop="1" thickBot="1" x14ac:dyDescent="0.3">
      <c r="A56" s="342"/>
      <c r="B56" s="343"/>
      <c r="C56" s="351" t="s">
        <v>161</v>
      </c>
      <c r="D56" s="351"/>
      <c r="E56" s="129">
        <v>8335</v>
      </c>
      <c r="F56" s="130">
        <v>2135.08</v>
      </c>
    </row>
    <row r="57" spans="1:6" ht="15" customHeight="1" thickTop="1" x14ac:dyDescent="0.25">
      <c r="A57" s="342"/>
      <c r="B57" s="341" t="s">
        <v>110</v>
      </c>
      <c r="C57" s="344" t="s">
        <v>160</v>
      </c>
      <c r="D57" s="124" t="s">
        <v>159</v>
      </c>
      <c r="E57" s="63">
        <v>76</v>
      </c>
      <c r="F57" s="125">
        <v>5.77</v>
      </c>
    </row>
    <row r="58" spans="1:6" x14ac:dyDescent="0.25">
      <c r="A58" s="342"/>
      <c r="B58" s="342"/>
      <c r="C58" s="342"/>
      <c r="D58" s="124" t="s">
        <v>157</v>
      </c>
      <c r="E58" s="63">
        <v>10</v>
      </c>
      <c r="F58" s="125">
        <v>7.31</v>
      </c>
    </row>
    <row r="59" spans="1:6" x14ac:dyDescent="0.25">
      <c r="A59" s="342"/>
      <c r="B59" s="342"/>
      <c r="C59" s="342"/>
      <c r="D59" s="124" t="s">
        <v>156</v>
      </c>
      <c r="E59" s="63">
        <v>27</v>
      </c>
      <c r="F59" s="125">
        <v>2.4300000000000002</v>
      </c>
    </row>
    <row r="60" spans="1:6" ht="15.75" thickBot="1" x14ac:dyDescent="0.3">
      <c r="A60" s="342"/>
      <c r="B60" s="342"/>
      <c r="C60" s="342"/>
      <c r="D60" s="124" t="s">
        <v>154</v>
      </c>
      <c r="E60" s="63">
        <v>74</v>
      </c>
      <c r="F60" s="125">
        <v>9.09</v>
      </c>
    </row>
    <row r="61" spans="1:6" ht="15.75" thickTop="1" x14ac:dyDescent="0.25">
      <c r="A61" s="342"/>
      <c r="B61" s="342"/>
      <c r="C61" s="343"/>
      <c r="D61" s="89" t="s">
        <v>151</v>
      </c>
      <c r="E61" s="126">
        <v>146</v>
      </c>
      <c r="F61" s="127">
        <v>24.6</v>
      </c>
    </row>
    <row r="62" spans="1:6" ht="15.75" thickBot="1" x14ac:dyDescent="0.3">
      <c r="A62" s="342"/>
      <c r="B62" s="342"/>
      <c r="C62" s="341" t="s">
        <v>150</v>
      </c>
      <c r="D62" s="124" t="s">
        <v>149</v>
      </c>
      <c r="E62" s="63">
        <v>68</v>
      </c>
      <c r="F62" s="125">
        <v>30.56</v>
      </c>
    </row>
    <row r="63" spans="1:6" ht="15.75" thickTop="1" x14ac:dyDescent="0.25">
      <c r="A63" s="342"/>
      <c r="B63" s="342"/>
      <c r="C63" s="343"/>
      <c r="D63" s="89" t="s">
        <v>148</v>
      </c>
      <c r="E63" s="126">
        <v>68</v>
      </c>
      <c r="F63" s="127">
        <v>30.56</v>
      </c>
    </row>
    <row r="64" spans="1:6" ht="15" customHeight="1" x14ac:dyDescent="0.25">
      <c r="A64" s="342"/>
      <c r="B64" s="342"/>
      <c r="C64" s="341" t="s">
        <v>147</v>
      </c>
      <c r="D64" s="124" t="s">
        <v>145</v>
      </c>
      <c r="E64" s="63">
        <v>2</v>
      </c>
      <c r="F64" s="125">
        <v>1.75</v>
      </c>
    </row>
    <row r="65" spans="1:6" x14ac:dyDescent="0.25">
      <c r="A65" s="342"/>
      <c r="B65" s="342"/>
      <c r="C65" s="342"/>
      <c r="D65" s="124" t="s">
        <v>142</v>
      </c>
      <c r="E65" s="63">
        <v>170</v>
      </c>
      <c r="F65" s="125">
        <v>98.07</v>
      </c>
    </row>
    <row r="66" spans="1:6" ht="15.75" thickBot="1" x14ac:dyDescent="0.3">
      <c r="A66" s="342"/>
      <c r="B66" s="342"/>
      <c r="C66" s="342"/>
      <c r="D66" s="124" t="s">
        <v>140</v>
      </c>
      <c r="E66" s="63">
        <v>1</v>
      </c>
      <c r="F66" s="125">
        <v>0.02</v>
      </c>
    </row>
    <row r="67" spans="1:6" ht="15.75" thickTop="1" x14ac:dyDescent="0.25">
      <c r="A67" s="342"/>
      <c r="B67" s="342"/>
      <c r="C67" s="343"/>
      <c r="D67" s="89" t="s">
        <v>139</v>
      </c>
      <c r="E67" s="126">
        <v>173</v>
      </c>
      <c r="F67" s="127">
        <v>99.84</v>
      </c>
    </row>
    <row r="68" spans="1:6" ht="15" customHeight="1" x14ac:dyDescent="0.25">
      <c r="A68" s="342" t="s">
        <v>111</v>
      </c>
      <c r="B68" s="342" t="s">
        <v>110</v>
      </c>
      <c r="C68" s="341" t="s">
        <v>138</v>
      </c>
      <c r="D68" s="124" t="s">
        <v>137</v>
      </c>
      <c r="E68" s="63">
        <v>2</v>
      </c>
      <c r="F68" s="125">
        <v>0.21</v>
      </c>
    </row>
    <row r="69" spans="1:6" x14ac:dyDescent="0.25">
      <c r="A69" s="342"/>
      <c r="B69" s="342"/>
      <c r="C69" s="342"/>
      <c r="D69" s="124" t="s">
        <v>136</v>
      </c>
      <c r="E69" s="63">
        <v>1</v>
      </c>
      <c r="F69" s="125">
        <v>0.11</v>
      </c>
    </row>
    <row r="70" spans="1:6" x14ac:dyDescent="0.25">
      <c r="A70" s="342"/>
      <c r="B70" s="342"/>
      <c r="C70" s="342"/>
      <c r="D70" s="124" t="s">
        <v>135</v>
      </c>
      <c r="E70" s="63">
        <v>4</v>
      </c>
      <c r="F70" s="125">
        <v>0.21</v>
      </c>
    </row>
    <row r="71" spans="1:6" x14ac:dyDescent="0.25">
      <c r="A71" s="342"/>
      <c r="B71" s="342"/>
      <c r="C71" s="342"/>
      <c r="D71" s="124" t="s">
        <v>133</v>
      </c>
      <c r="E71" s="63">
        <v>610</v>
      </c>
      <c r="F71" s="125">
        <v>53.4</v>
      </c>
    </row>
    <row r="72" spans="1:6" x14ac:dyDescent="0.25">
      <c r="A72" s="342"/>
      <c r="B72" s="342"/>
      <c r="C72" s="342"/>
      <c r="D72" s="124" t="s">
        <v>132</v>
      </c>
      <c r="E72" s="63">
        <v>122</v>
      </c>
      <c r="F72" s="125">
        <v>7.57</v>
      </c>
    </row>
    <row r="73" spans="1:6" x14ac:dyDescent="0.25">
      <c r="A73" s="342"/>
      <c r="B73" s="342"/>
      <c r="C73" s="342"/>
      <c r="D73" s="124" t="s">
        <v>130</v>
      </c>
      <c r="E73" s="63">
        <v>1</v>
      </c>
      <c r="F73" s="125">
        <v>0.02</v>
      </c>
    </row>
    <row r="74" spans="1:6" x14ac:dyDescent="0.25">
      <c r="A74" s="342"/>
      <c r="B74" s="342"/>
      <c r="C74" s="342"/>
      <c r="D74" s="124" t="s">
        <v>129</v>
      </c>
      <c r="E74" s="63">
        <v>24</v>
      </c>
      <c r="F74" s="125">
        <v>4.0599999999999996</v>
      </c>
    </row>
    <row r="75" spans="1:6" x14ac:dyDescent="0.25">
      <c r="A75" s="342"/>
      <c r="B75" s="342"/>
      <c r="C75" s="342"/>
      <c r="D75" s="124" t="s">
        <v>128</v>
      </c>
      <c r="E75" s="63">
        <v>9</v>
      </c>
      <c r="F75" s="125">
        <v>0.96</v>
      </c>
    </row>
    <row r="76" spans="1:6" x14ac:dyDescent="0.25">
      <c r="A76" s="342"/>
      <c r="B76" s="342"/>
      <c r="C76" s="342"/>
      <c r="D76" s="124" t="s">
        <v>126</v>
      </c>
      <c r="E76" s="63">
        <v>1</v>
      </c>
      <c r="F76" s="125">
        <v>0.62</v>
      </c>
    </row>
    <row r="77" spans="1:6" x14ac:dyDescent="0.25">
      <c r="A77" s="342"/>
      <c r="B77" s="342"/>
      <c r="C77" s="342"/>
      <c r="D77" s="124" t="s">
        <v>125</v>
      </c>
      <c r="E77" s="63">
        <v>8</v>
      </c>
      <c r="F77" s="125">
        <v>0.56000000000000005</v>
      </c>
    </row>
    <row r="78" spans="1:6" x14ac:dyDescent="0.25">
      <c r="A78" s="342"/>
      <c r="B78" s="342"/>
      <c r="C78" s="342"/>
      <c r="D78" s="124" t="s">
        <v>121</v>
      </c>
      <c r="E78" s="63">
        <v>6</v>
      </c>
      <c r="F78" s="125">
        <v>0.52</v>
      </c>
    </row>
    <row r="79" spans="1:6" x14ac:dyDescent="0.25">
      <c r="A79" s="342"/>
      <c r="B79" s="342"/>
      <c r="C79" s="342"/>
      <c r="D79" s="124" t="s">
        <v>118</v>
      </c>
      <c r="E79" s="63">
        <v>2</v>
      </c>
      <c r="F79" s="125">
        <v>0.37</v>
      </c>
    </row>
    <row r="80" spans="1:6" x14ac:dyDescent="0.25">
      <c r="A80" s="342"/>
      <c r="B80" s="342"/>
      <c r="C80" s="342"/>
      <c r="D80" s="124" t="s">
        <v>117</v>
      </c>
      <c r="E80" s="63">
        <v>8</v>
      </c>
      <c r="F80" s="125">
        <v>2.96</v>
      </c>
    </row>
    <row r="81" spans="1:6" x14ac:dyDescent="0.25">
      <c r="A81" s="342"/>
      <c r="B81" s="342"/>
      <c r="C81" s="342"/>
      <c r="D81" s="124" t="s">
        <v>116</v>
      </c>
      <c r="E81" s="63">
        <v>2</v>
      </c>
      <c r="F81" s="125">
        <v>0.02</v>
      </c>
    </row>
    <row r="82" spans="1:6" x14ac:dyDescent="0.25">
      <c r="A82" s="342"/>
      <c r="B82" s="342"/>
      <c r="C82" s="342"/>
      <c r="D82" s="124" t="s">
        <v>28</v>
      </c>
      <c r="E82" s="63">
        <v>10</v>
      </c>
      <c r="F82" s="125">
        <v>2.16</v>
      </c>
    </row>
    <row r="83" spans="1:6" ht="15.75" thickBot="1" x14ac:dyDescent="0.3">
      <c r="A83" s="342"/>
      <c r="B83" s="342"/>
      <c r="C83" s="342"/>
      <c r="D83" s="124" t="s">
        <v>113</v>
      </c>
      <c r="E83" s="63">
        <v>7198</v>
      </c>
      <c r="F83" s="125">
        <v>1079.72</v>
      </c>
    </row>
    <row r="84" spans="1:6" ht="15.75" thickTop="1" x14ac:dyDescent="0.25">
      <c r="A84" s="342"/>
      <c r="B84" s="343"/>
      <c r="C84" s="343"/>
      <c r="D84" s="89" t="s">
        <v>112</v>
      </c>
      <c r="E84" s="126">
        <v>7428</v>
      </c>
      <c r="F84" s="127">
        <v>1153.47</v>
      </c>
    </row>
    <row r="85" spans="1:6" ht="15" customHeight="1" x14ac:dyDescent="0.25">
      <c r="A85" s="342"/>
      <c r="B85" s="341" t="s">
        <v>110</v>
      </c>
      <c r="C85" s="341" t="s">
        <v>109</v>
      </c>
      <c r="D85" s="124" t="s">
        <v>108</v>
      </c>
      <c r="E85" s="63">
        <v>1</v>
      </c>
      <c r="F85" s="125">
        <v>0.02</v>
      </c>
    </row>
    <row r="86" spans="1:6" x14ac:dyDescent="0.25">
      <c r="A86" s="342"/>
      <c r="B86" s="342"/>
      <c r="C86" s="342"/>
      <c r="D86" s="124" t="s">
        <v>107</v>
      </c>
      <c r="E86" s="63">
        <v>3</v>
      </c>
      <c r="F86" s="125">
        <v>0.05</v>
      </c>
    </row>
    <row r="87" spans="1:6" x14ac:dyDescent="0.25">
      <c r="A87" s="342"/>
      <c r="B87" s="342"/>
      <c r="C87" s="342"/>
      <c r="D87" s="124" t="s">
        <v>106</v>
      </c>
      <c r="E87" s="63">
        <v>5</v>
      </c>
      <c r="F87" s="125">
        <v>0.08</v>
      </c>
    </row>
    <row r="88" spans="1:6" ht="15.75" thickBot="1" x14ac:dyDescent="0.3">
      <c r="A88" s="342"/>
      <c r="B88" s="342"/>
      <c r="C88" s="342"/>
      <c r="D88" s="124" t="s">
        <v>103</v>
      </c>
      <c r="E88" s="63">
        <v>5</v>
      </c>
      <c r="F88" s="125">
        <v>0.26</v>
      </c>
    </row>
    <row r="89" spans="1:6" ht="15.75" thickTop="1" x14ac:dyDescent="0.25">
      <c r="A89" s="342"/>
      <c r="B89" s="342"/>
      <c r="C89" s="343"/>
      <c r="D89" s="89" t="s">
        <v>101</v>
      </c>
      <c r="E89" s="126">
        <v>13</v>
      </c>
      <c r="F89" s="127">
        <v>0.41</v>
      </c>
    </row>
    <row r="90" spans="1:6" ht="15.75" thickBot="1" x14ac:dyDescent="0.3">
      <c r="A90" s="342"/>
      <c r="B90" s="342"/>
      <c r="C90" s="341" t="s">
        <v>92</v>
      </c>
      <c r="D90" s="124" t="s">
        <v>91</v>
      </c>
      <c r="E90" s="63">
        <v>26</v>
      </c>
      <c r="F90" s="125">
        <v>3</v>
      </c>
    </row>
    <row r="91" spans="1:6" ht="15.75" thickTop="1" x14ac:dyDescent="0.25">
      <c r="A91" s="342"/>
      <c r="B91" s="342"/>
      <c r="C91" s="342"/>
      <c r="D91" s="89" t="s">
        <v>90</v>
      </c>
      <c r="E91" s="126">
        <v>26</v>
      </c>
      <c r="F91" s="127">
        <v>3</v>
      </c>
    </row>
    <row r="92" spans="1:6" x14ac:dyDescent="0.25">
      <c r="A92" s="342"/>
      <c r="B92" s="342"/>
      <c r="C92" s="341" t="s">
        <v>89</v>
      </c>
      <c r="D92" s="124" t="s">
        <v>87</v>
      </c>
      <c r="E92" s="63">
        <v>8</v>
      </c>
      <c r="F92" s="125">
        <v>0.44</v>
      </c>
    </row>
    <row r="93" spans="1:6" ht="15.75" thickBot="1" x14ac:dyDescent="0.3">
      <c r="A93" s="342"/>
      <c r="B93" s="342"/>
      <c r="C93" s="342"/>
      <c r="D93" s="124" t="s">
        <v>86</v>
      </c>
      <c r="E93" s="63">
        <v>8</v>
      </c>
      <c r="F93" s="125">
        <v>0.5</v>
      </c>
    </row>
    <row r="94" spans="1:6" ht="16.5" thickTop="1" thickBot="1" x14ac:dyDescent="0.3">
      <c r="A94" s="342"/>
      <c r="B94" s="342"/>
      <c r="C94" s="346"/>
      <c r="D94" s="89" t="s">
        <v>84</v>
      </c>
      <c r="E94" s="126">
        <v>16</v>
      </c>
      <c r="F94" s="127">
        <v>0.94</v>
      </c>
    </row>
    <row r="95" spans="1:6" ht="15" customHeight="1" thickTop="1" thickBot="1" x14ac:dyDescent="0.3">
      <c r="A95" s="342"/>
      <c r="B95" s="345"/>
      <c r="C95" s="347" t="s">
        <v>83</v>
      </c>
      <c r="D95" s="347"/>
      <c r="E95" s="128">
        <v>7512</v>
      </c>
      <c r="F95" s="127">
        <v>1312.82</v>
      </c>
    </row>
    <row r="96" spans="1:6" ht="15" customHeight="1" thickTop="1" thickBot="1" x14ac:dyDescent="0.3">
      <c r="A96" s="343"/>
      <c r="B96" s="348" t="s">
        <v>82</v>
      </c>
      <c r="C96" s="348"/>
      <c r="D96" s="348"/>
      <c r="E96" s="129">
        <v>11017</v>
      </c>
      <c r="F96" s="130">
        <v>3447.9</v>
      </c>
    </row>
    <row r="97" spans="1:6" ht="15" customHeight="1" thickTop="1" x14ac:dyDescent="0.25">
      <c r="A97" s="341" t="s">
        <v>66</v>
      </c>
      <c r="B97" s="344" t="s">
        <v>65</v>
      </c>
      <c r="C97" s="344" t="s">
        <v>81</v>
      </c>
      <c r="D97" s="124" t="s">
        <v>80</v>
      </c>
      <c r="E97" s="63">
        <v>7</v>
      </c>
      <c r="F97" s="125">
        <v>2.23</v>
      </c>
    </row>
    <row r="98" spans="1:6" x14ac:dyDescent="0.25">
      <c r="A98" s="342"/>
      <c r="B98" s="342"/>
      <c r="C98" s="342"/>
      <c r="D98" s="124" t="s">
        <v>75</v>
      </c>
      <c r="E98" s="63">
        <v>2</v>
      </c>
      <c r="F98" s="125">
        <v>26.27</v>
      </c>
    </row>
    <row r="99" spans="1:6" x14ac:dyDescent="0.25">
      <c r="A99" s="342"/>
      <c r="B99" s="342"/>
      <c r="C99" s="342"/>
      <c r="D99" s="124" t="s">
        <v>74</v>
      </c>
      <c r="E99" s="63">
        <v>2</v>
      </c>
      <c r="F99" s="125">
        <v>0.28999999999999998</v>
      </c>
    </row>
    <row r="100" spans="1:6" x14ac:dyDescent="0.25">
      <c r="A100" s="342"/>
      <c r="B100" s="342"/>
      <c r="C100" s="342"/>
      <c r="D100" s="124" t="s">
        <v>71</v>
      </c>
      <c r="E100" s="63">
        <v>17</v>
      </c>
      <c r="F100" s="125">
        <v>289.77</v>
      </c>
    </row>
    <row r="101" spans="1:6" ht="15.75" thickBot="1" x14ac:dyDescent="0.3">
      <c r="A101" s="342"/>
      <c r="B101" s="342"/>
      <c r="C101" s="342"/>
      <c r="D101" s="124" t="s">
        <v>68</v>
      </c>
      <c r="E101" s="63">
        <v>1</v>
      </c>
      <c r="F101" s="125">
        <v>55</v>
      </c>
    </row>
    <row r="102" spans="1:6" ht="15.75" thickTop="1" x14ac:dyDescent="0.25">
      <c r="A102" s="342"/>
      <c r="B102" s="342"/>
      <c r="C102" s="343"/>
      <c r="D102" s="89" t="s">
        <v>67</v>
      </c>
      <c r="E102" s="126">
        <v>27</v>
      </c>
      <c r="F102" s="127">
        <v>373.56</v>
      </c>
    </row>
    <row r="103" spans="1:6" ht="15" customHeight="1" x14ac:dyDescent="0.25">
      <c r="A103" s="342"/>
      <c r="B103" s="342"/>
      <c r="C103" s="341" t="s">
        <v>64</v>
      </c>
      <c r="D103" s="124" t="s">
        <v>62</v>
      </c>
      <c r="E103" s="63">
        <v>43</v>
      </c>
      <c r="F103" s="125">
        <v>5.31</v>
      </c>
    </row>
    <row r="104" spans="1:6" ht="15.75" thickBot="1" x14ac:dyDescent="0.3">
      <c r="A104" s="342"/>
      <c r="B104" s="342"/>
      <c r="C104" s="342"/>
      <c r="D104" s="124" t="s">
        <v>61</v>
      </c>
      <c r="E104" s="63">
        <v>77</v>
      </c>
      <c r="F104" s="125">
        <v>16.260000000000002</v>
      </c>
    </row>
    <row r="105" spans="1:6" ht="16.5" thickTop="1" thickBot="1" x14ac:dyDescent="0.3">
      <c r="A105" s="342"/>
      <c r="B105" s="342"/>
      <c r="C105" s="346"/>
      <c r="D105" s="89" t="s">
        <v>60</v>
      </c>
      <c r="E105" s="128">
        <v>119</v>
      </c>
      <c r="F105" s="127">
        <v>21.57</v>
      </c>
    </row>
    <row r="106" spans="1:6" ht="15" customHeight="1" thickTop="1" thickBot="1" x14ac:dyDescent="0.3">
      <c r="A106" s="342"/>
      <c r="B106" s="345"/>
      <c r="C106" s="347" t="s">
        <v>59</v>
      </c>
      <c r="D106" s="347"/>
      <c r="E106" s="128">
        <v>143</v>
      </c>
      <c r="F106" s="127">
        <v>395.13</v>
      </c>
    </row>
    <row r="107" spans="1:6" ht="15" customHeight="1" thickTop="1" thickBot="1" x14ac:dyDescent="0.3">
      <c r="A107" s="343"/>
      <c r="B107" s="348" t="s">
        <v>58</v>
      </c>
      <c r="C107" s="348"/>
      <c r="D107" s="348"/>
      <c r="E107" s="129">
        <v>143</v>
      </c>
      <c r="F107" s="130">
        <v>395.13</v>
      </c>
    </row>
    <row r="108" spans="1:6" ht="15" customHeight="1" thickTop="1" thickBot="1" x14ac:dyDescent="0.3">
      <c r="A108" s="341" t="s">
        <v>57</v>
      </c>
      <c r="B108" s="344" t="s">
        <v>57</v>
      </c>
      <c r="C108" s="349" t="s">
        <v>57</v>
      </c>
      <c r="D108" s="124" t="s">
        <v>56</v>
      </c>
      <c r="E108" s="63">
        <v>3</v>
      </c>
      <c r="F108" s="125">
        <v>0.03</v>
      </c>
    </row>
    <row r="109" spans="1:6" ht="16.5" thickTop="1" thickBot="1" x14ac:dyDescent="0.3">
      <c r="A109" s="342"/>
      <c r="B109" s="342"/>
      <c r="C109" s="350"/>
      <c r="D109" s="89" t="s">
        <v>55</v>
      </c>
      <c r="E109" s="128">
        <v>3</v>
      </c>
      <c r="F109" s="127">
        <v>0.03</v>
      </c>
    </row>
    <row r="110" spans="1:6" ht="16.5" thickTop="1" thickBot="1" x14ac:dyDescent="0.3">
      <c r="A110" s="342"/>
      <c r="B110" s="345"/>
      <c r="C110" s="347" t="s">
        <v>55</v>
      </c>
      <c r="D110" s="347"/>
      <c r="E110" s="128">
        <v>3</v>
      </c>
      <c r="F110" s="127">
        <v>0.03</v>
      </c>
    </row>
    <row r="111" spans="1:6" ht="16.5" thickTop="1" thickBot="1" x14ac:dyDescent="0.3">
      <c r="A111" s="343"/>
      <c r="B111" s="348" t="s">
        <v>55</v>
      </c>
      <c r="C111" s="348"/>
      <c r="D111" s="348"/>
      <c r="E111" s="129">
        <v>3</v>
      </c>
      <c r="F111" s="130">
        <v>0.03</v>
      </c>
    </row>
    <row r="112" spans="1:6" ht="15" customHeight="1" thickTop="1" thickBot="1" x14ac:dyDescent="0.3">
      <c r="A112" s="341" t="s">
        <v>46</v>
      </c>
      <c r="B112" s="344" t="s">
        <v>46</v>
      </c>
      <c r="C112" s="344" t="s">
        <v>46</v>
      </c>
      <c r="D112" s="124" t="s">
        <v>45</v>
      </c>
      <c r="E112" s="63">
        <v>1</v>
      </c>
      <c r="F112" s="125">
        <v>0.2</v>
      </c>
    </row>
    <row r="113" spans="1:6" ht="16.5" thickTop="1" thickBot="1" x14ac:dyDescent="0.3">
      <c r="A113" s="342"/>
      <c r="B113" s="342"/>
      <c r="C113" s="346"/>
      <c r="D113" s="89" t="s">
        <v>43</v>
      </c>
      <c r="E113" s="128">
        <v>1</v>
      </c>
      <c r="F113" s="127">
        <v>0.2</v>
      </c>
    </row>
    <row r="114" spans="1:6" ht="15" customHeight="1" thickTop="1" thickBot="1" x14ac:dyDescent="0.3">
      <c r="A114" s="342"/>
      <c r="B114" s="345"/>
      <c r="C114" s="347" t="s">
        <v>43</v>
      </c>
      <c r="D114" s="347"/>
      <c r="E114" s="128">
        <v>1</v>
      </c>
      <c r="F114" s="127">
        <v>0.2</v>
      </c>
    </row>
    <row r="115" spans="1:6" ht="15" customHeight="1" thickTop="1" thickBot="1" x14ac:dyDescent="0.3">
      <c r="A115" s="346"/>
      <c r="B115" s="352" t="s">
        <v>43</v>
      </c>
      <c r="C115" s="352"/>
      <c r="D115" s="352"/>
      <c r="E115" s="128">
        <v>1</v>
      </c>
      <c r="F115" s="127">
        <v>0.2</v>
      </c>
    </row>
    <row r="116" spans="1:6" ht="15.75" thickTop="1" x14ac:dyDescent="0.25">
      <c r="A116" s="347" t="s">
        <v>42</v>
      </c>
      <c r="B116" s="347"/>
      <c r="C116" s="347"/>
      <c r="D116" s="347"/>
      <c r="E116" s="127"/>
      <c r="F116" s="131">
        <f>+F115+F111+F107+F96</f>
        <v>3843.26</v>
      </c>
    </row>
  </sheetData>
  <sheetProtection password="DA62" sheet="1" objects="1" scenarios="1"/>
  <mergeCells count="51">
    <mergeCell ref="A1:F1"/>
    <mergeCell ref="A3:A4"/>
    <mergeCell ref="B3:B4"/>
    <mergeCell ref="C3:C4"/>
    <mergeCell ref="D3:D4"/>
    <mergeCell ref="E3:F3"/>
    <mergeCell ref="C5:C9"/>
    <mergeCell ref="C10:C13"/>
    <mergeCell ref="C14:C25"/>
    <mergeCell ref="B5:B37"/>
    <mergeCell ref="A5:A37"/>
    <mergeCell ref="C26:C35"/>
    <mergeCell ref="C36:C37"/>
    <mergeCell ref="C40:C44"/>
    <mergeCell ref="C45:C47"/>
    <mergeCell ref="C48:C49"/>
    <mergeCell ref="C50:C55"/>
    <mergeCell ref="C56:D56"/>
    <mergeCell ref="B68:B84"/>
    <mergeCell ref="C68:C84"/>
    <mergeCell ref="A38:A67"/>
    <mergeCell ref="A68:A96"/>
    <mergeCell ref="C92:C94"/>
    <mergeCell ref="C95:D95"/>
    <mergeCell ref="B96:D96"/>
    <mergeCell ref="B85:B95"/>
    <mergeCell ref="C85:C89"/>
    <mergeCell ref="C90:C91"/>
    <mergeCell ref="B57:B67"/>
    <mergeCell ref="C57:C61"/>
    <mergeCell ref="C64:C67"/>
    <mergeCell ref="C38:C39"/>
    <mergeCell ref="B38:B56"/>
    <mergeCell ref="C62:C63"/>
    <mergeCell ref="A97:A107"/>
    <mergeCell ref="B97:B106"/>
    <mergeCell ref="C97:C102"/>
    <mergeCell ref="C103:C105"/>
    <mergeCell ref="C106:D106"/>
    <mergeCell ref="B107:D107"/>
    <mergeCell ref="A116:D116"/>
    <mergeCell ref="A108:A111"/>
    <mergeCell ref="B108:B110"/>
    <mergeCell ref="C108:C109"/>
    <mergeCell ref="C110:D110"/>
    <mergeCell ref="B111:D111"/>
    <mergeCell ref="A112:A115"/>
    <mergeCell ref="B112:B114"/>
    <mergeCell ref="C112:C113"/>
    <mergeCell ref="C114:D114"/>
    <mergeCell ref="B115:D115"/>
  </mergeCells>
  <printOptions horizontalCentered="1"/>
  <pageMargins left="0" right="0" top="0.94" bottom="0.35433070866141736" header="0.11811023622047245" footer="0.11811023622047245"/>
  <pageSetup paperSize="9" scale="86" fitToHeight="0" orientation="landscape" r:id="rId1"/>
  <headerFooter>
    <oddFooter>&amp;R&amp;8Pág. &amp;P / &amp;N</oddFooter>
  </headerFooter>
  <rowBreaks count="2" manualBreakCount="2">
    <brk id="67" max="5" man="1"/>
    <brk id="96" max="5" man="1"/>
  </rowBreaks>
  <colBreaks count="1" manualBreakCount="1">
    <brk id="3" max="11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pageSetUpPr fitToPage="1"/>
  </sheetPr>
  <dimension ref="A1:D23"/>
  <sheetViews>
    <sheetView showGridLines="0" workbookViewId="0">
      <selection sqref="A1:C2"/>
    </sheetView>
  </sheetViews>
  <sheetFormatPr defaultRowHeight="15" x14ac:dyDescent="0.25"/>
  <cols>
    <col min="1" max="1" width="16.75" style="121" customWidth="1"/>
    <col min="2" max="2" width="29.875" style="121" bestFit="1" customWidth="1"/>
    <col min="3" max="3" width="12.375" style="135" bestFit="1" customWidth="1"/>
    <col min="4" max="16384" width="9" style="121"/>
  </cols>
  <sheetData>
    <row r="1" spans="1:4" x14ac:dyDescent="0.25">
      <c r="A1" s="361" t="s">
        <v>480</v>
      </c>
      <c r="B1" s="361"/>
      <c r="C1" s="361"/>
      <c r="D1" s="136"/>
    </row>
    <row r="2" spans="1:4" x14ac:dyDescent="0.25">
      <c r="A2" s="361"/>
      <c r="B2" s="361"/>
      <c r="C2" s="361"/>
    </row>
    <row r="3" spans="1:4" x14ac:dyDescent="0.25">
      <c r="A3" s="287" t="s">
        <v>308</v>
      </c>
      <c r="B3" s="287"/>
      <c r="C3" s="287"/>
    </row>
    <row r="4" spans="1:4" x14ac:dyDescent="0.25">
      <c r="A4" s="359" t="s">
        <v>236</v>
      </c>
      <c r="B4" s="369" t="s">
        <v>344</v>
      </c>
      <c r="C4" s="137">
        <v>2015</v>
      </c>
    </row>
    <row r="5" spans="1:4" x14ac:dyDescent="0.25">
      <c r="A5" s="360"/>
      <c r="B5" s="369"/>
      <c r="C5" s="138" t="s">
        <v>240</v>
      </c>
    </row>
    <row r="6" spans="1:4" x14ac:dyDescent="0.25">
      <c r="A6" s="363" t="s">
        <v>30</v>
      </c>
      <c r="B6" s="139" t="s">
        <v>343</v>
      </c>
      <c r="C6" s="125">
        <v>7895.3</v>
      </c>
    </row>
    <row r="7" spans="1:4" x14ac:dyDescent="0.25">
      <c r="A7" s="364"/>
      <c r="B7" s="140" t="s">
        <v>342</v>
      </c>
      <c r="C7" s="141">
        <v>21121.09</v>
      </c>
    </row>
    <row r="8" spans="1:4" x14ac:dyDescent="0.25">
      <c r="A8" s="365"/>
      <c r="B8" s="291" t="s">
        <v>341</v>
      </c>
      <c r="C8" s="142">
        <f>SUM(C6:C7)</f>
        <v>29016.39</v>
      </c>
    </row>
    <row r="9" spans="1:4" x14ac:dyDescent="0.25">
      <c r="A9" s="289" t="s">
        <v>159</v>
      </c>
      <c r="B9" s="291" t="s">
        <v>340</v>
      </c>
      <c r="C9" s="142">
        <v>49683.839999999997</v>
      </c>
    </row>
    <row r="10" spans="1:4" x14ac:dyDescent="0.25">
      <c r="A10" s="289" t="s">
        <v>158</v>
      </c>
      <c r="B10" s="291" t="s">
        <v>339</v>
      </c>
      <c r="C10" s="142">
        <v>15182.35</v>
      </c>
    </row>
    <row r="11" spans="1:4" x14ac:dyDescent="0.25">
      <c r="A11" s="341" t="s">
        <v>157</v>
      </c>
      <c r="B11" s="63" t="s">
        <v>338</v>
      </c>
      <c r="C11" s="125">
        <v>17376.21</v>
      </c>
    </row>
    <row r="12" spans="1:4" x14ac:dyDescent="0.25">
      <c r="A12" s="342"/>
      <c r="B12" s="63" t="s">
        <v>337</v>
      </c>
      <c r="C12" s="125">
        <v>2748.33</v>
      </c>
    </row>
    <row r="13" spans="1:4" x14ac:dyDescent="0.25">
      <c r="A13" s="343"/>
      <c r="B13" s="292" t="s">
        <v>336</v>
      </c>
      <c r="C13" s="143">
        <f>SUM(C11:C12)</f>
        <v>20124.54</v>
      </c>
    </row>
    <row r="14" spans="1:4" x14ac:dyDescent="0.25">
      <c r="A14" s="364" t="s">
        <v>156</v>
      </c>
      <c r="B14" s="125" t="s">
        <v>335</v>
      </c>
      <c r="C14" s="125">
        <v>78564.67</v>
      </c>
    </row>
    <row r="15" spans="1:4" x14ac:dyDescent="0.25">
      <c r="A15" s="364"/>
      <c r="B15" s="141" t="s">
        <v>334</v>
      </c>
      <c r="C15" s="141">
        <v>36633.769999999997</v>
      </c>
    </row>
    <row r="16" spans="1:4" x14ac:dyDescent="0.25">
      <c r="A16" s="365"/>
      <c r="B16" s="292" t="s">
        <v>333</v>
      </c>
      <c r="C16" s="144">
        <f>SUM(C14:C15)</f>
        <v>115198.44</v>
      </c>
    </row>
    <row r="17" spans="1:3" x14ac:dyDescent="0.25">
      <c r="A17" s="289" t="s">
        <v>155</v>
      </c>
      <c r="B17" s="291" t="s">
        <v>332</v>
      </c>
      <c r="C17" s="142">
        <v>7019.4</v>
      </c>
    </row>
    <row r="18" spans="1:3" x14ac:dyDescent="0.25">
      <c r="A18" s="366" t="s">
        <v>154</v>
      </c>
      <c r="B18" s="63" t="s">
        <v>331</v>
      </c>
      <c r="C18" s="125">
        <v>3280.19</v>
      </c>
    </row>
    <row r="19" spans="1:3" x14ac:dyDescent="0.25">
      <c r="A19" s="367"/>
      <c r="B19" s="63" t="s">
        <v>330</v>
      </c>
      <c r="C19" s="125">
        <v>32523.43</v>
      </c>
    </row>
    <row r="20" spans="1:3" x14ac:dyDescent="0.25">
      <c r="A20" s="368"/>
      <c r="B20" s="291" t="s">
        <v>329</v>
      </c>
      <c r="C20" s="145">
        <f>SUM(C18:C19)</f>
        <v>35803.620000000003</v>
      </c>
    </row>
    <row r="21" spans="1:3" x14ac:dyDescent="0.25">
      <c r="A21" s="289" t="s">
        <v>153</v>
      </c>
      <c r="B21" s="291" t="s">
        <v>328</v>
      </c>
      <c r="C21" s="142">
        <v>21642.34</v>
      </c>
    </row>
    <row r="22" spans="1:3" x14ac:dyDescent="0.25">
      <c r="A22" s="289" t="s">
        <v>152</v>
      </c>
      <c r="B22" s="291" t="s">
        <v>327</v>
      </c>
      <c r="C22" s="142">
        <v>1640.47</v>
      </c>
    </row>
    <row r="23" spans="1:3" x14ac:dyDescent="0.25">
      <c r="A23" s="362" t="s">
        <v>326</v>
      </c>
      <c r="B23" s="362"/>
      <c r="C23" s="143">
        <f>+C8+C9+C10+C13+C16+C17+C20+C21+C22</f>
        <v>295311.39</v>
      </c>
    </row>
  </sheetData>
  <sheetProtection password="DA62" sheet="1" objects="1" scenarios="1"/>
  <mergeCells count="8">
    <mergeCell ref="A1:C2"/>
    <mergeCell ref="A23:B23"/>
    <mergeCell ref="A6:A8"/>
    <mergeCell ref="A14:A16"/>
    <mergeCell ref="A11:A13"/>
    <mergeCell ref="A18:A20"/>
    <mergeCell ref="A4:A5"/>
    <mergeCell ref="B4:B5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3">
    <pageSetUpPr fitToPage="1"/>
  </sheetPr>
  <dimension ref="A1:D16"/>
  <sheetViews>
    <sheetView showGridLines="0" workbookViewId="0">
      <selection sqref="A1:C2"/>
    </sheetView>
  </sheetViews>
  <sheetFormatPr defaultRowHeight="15" x14ac:dyDescent="0.25"/>
  <cols>
    <col min="1" max="1" width="16.75" style="121" customWidth="1"/>
    <col min="2" max="2" width="29.875" style="121" bestFit="1" customWidth="1"/>
    <col min="3" max="3" width="12.375" style="135" bestFit="1" customWidth="1"/>
    <col min="4" max="16384" width="9" style="121"/>
  </cols>
  <sheetData>
    <row r="1" spans="1:4" x14ac:dyDescent="0.25">
      <c r="A1" s="361" t="s">
        <v>480</v>
      </c>
      <c r="B1" s="361"/>
      <c r="C1" s="361"/>
      <c r="D1" s="136"/>
    </row>
    <row r="2" spans="1:4" x14ac:dyDescent="0.25">
      <c r="A2" s="361"/>
      <c r="B2" s="361"/>
      <c r="C2" s="361"/>
    </row>
    <row r="3" spans="1:4" x14ac:dyDescent="0.25">
      <c r="A3" s="287" t="s">
        <v>309</v>
      </c>
      <c r="B3" s="287"/>
      <c r="C3" s="287"/>
    </row>
    <row r="4" spans="1:4" x14ac:dyDescent="0.25">
      <c r="A4" s="359" t="s">
        <v>236</v>
      </c>
      <c r="B4" s="369" t="s">
        <v>344</v>
      </c>
      <c r="C4" s="137">
        <v>2015</v>
      </c>
    </row>
    <row r="5" spans="1:4" x14ac:dyDescent="0.25">
      <c r="A5" s="360"/>
      <c r="B5" s="369"/>
      <c r="C5" s="138" t="s">
        <v>240</v>
      </c>
    </row>
    <row r="6" spans="1:4" x14ac:dyDescent="0.25">
      <c r="A6" s="289" t="s">
        <v>159</v>
      </c>
      <c r="B6" s="291" t="s">
        <v>340</v>
      </c>
      <c r="C6" s="142">
        <v>5.77</v>
      </c>
    </row>
    <row r="7" spans="1:4" x14ac:dyDescent="0.25">
      <c r="A7" s="341" t="s">
        <v>157</v>
      </c>
      <c r="B7" s="63" t="s">
        <v>338</v>
      </c>
      <c r="C7" s="125">
        <v>2.92</v>
      </c>
    </row>
    <row r="8" spans="1:4" x14ac:dyDescent="0.25">
      <c r="A8" s="342"/>
      <c r="B8" s="63" t="s">
        <v>337</v>
      </c>
      <c r="C8" s="125">
        <v>4.3899999999999997</v>
      </c>
    </row>
    <row r="9" spans="1:4" x14ac:dyDescent="0.25">
      <c r="A9" s="343"/>
      <c r="B9" s="292" t="s">
        <v>336</v>
      </c>
      <c r="C9" s="143">
        <f>SUM(C7:C8)</f>
        <v>7.31</v>
      </c>
    </row>
    <row r="10" spans="1:4" x14ac:dyDescent="0.25">
      <c r="A10" s="364" t="s">
        <v>156</v>
      </c>
      <c r="B10" s="125" t="s">
        <v>335</v>
      </c>
      <c r="C10" s="125">
        <v>2.12</v>
      </c>
    </row>
    <row r="11" spans="1:4" x14ac:dyDescent="0.25">
      <c r="A11" s="364"/>
      <c r="B11" s="141" t="s">
        <v>334</v>
      </c>
      <c r="C11" s="141">
        <v>0.31</v>
      </c>
    </row>
    <row r="12" spans="1:4" x14ac:dyDescent="0.25">
      <c r="A12" s="365"/>
      <c r="B12" s="292" t="s">
        <v>333</v>
      </c>
      <c r="C12" s="144">
        <f>SUM(C10:C11)</f>
        <v>2.4300000000000002</v>
      </c>
    </row>
    <row r="13" spans="1:4" x14ac:dyDescent="0.25">
      <c r="A13" s="366" t="s">
        <v>154</v>
      </c>
      <c r="B13" s="63" t="s">
        <v>331</v>
      </c>
      <c r="C13" s="125">
        <v>6.23</v>
      </c>
    </row>
    <row r="14" spans="1:4" x14ac:dyDescent="0.25">
      <c r="A14" s="367"/>
      <c r="B14" s="63" t="s">
        <v>330</v>
      </c>
      <c r="C14" s="125">
        <v>2.8600000000000003</v>
      </c>
    </row>
    <row r="15" spans="1:4" x14ac:dyDescent="0.25">
      <c r="A15" s="368"/>
      <c r="B15" s="291" t="s">
        <v>329</v>
      </c>
      <c r="C15" s="145">
        <f>SUM(C13:C14)</f>
        <v>9.09</v>
      </c>
    </row>
    <row r="16" spans="1:4" x14ac:dyDescent="0.25">
      <c r="A16" s="362" t="s">
        <v>326</v>
      </c>
      <c r="B16" s="362"/>
      <c r="C16" s="143">
        <f>+C6+C9+C12+C15</f>
        <v>24.599999999999998</v>
      </c>
    </row>
  </sheetData>
  <sheetProtection password="DA62" sheet="1" objects="1" scenarios="1"/>
  <mergeCells count="7">
    <mergeCell ref="A13:A15"/>
    <mergeCell ref="A16:B16"/>
    <mergeCell ref="A1:C2"/>
    <mergeCell ref="A4:A5"/>
    <mergeCell ref="B4:B5"/>
    <mergeCell ref="A7:A9"/>
    <mergeCell ref="A10:A12"/>
  </mergeCells>
  <printOptions horizontalCentered="1"/>
  <pageMargins left="0.23622047244094491" right="0.23622047244094491" top="1.43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4">
    <pageSetUpPr fitToPage="1"/>
  </sheetPr>
  <dimension ref="A1:E44"/>
  <sheetViews>
    <sheetView showGridLines="0" workbookViewId="0">
      <pane ySplit="1" topLeftCell="A2" activePane="bottomLeft" state="frozen"/>
      <selection pane="bottomLeft" sqref="A1:D1"/>
    </sheetView>
  </sheetViews>
  <sheetFormatPr defaultRowHeight="15" x14ac:dyDescent="0.25"/>
  <cols>
    <col min="1" max="1" width="25.875" style="121" bestFit="1" customWidth="1"/>
    <col min="2" max="2" width="32.625" style="121" bestFit="1" customWidth="1"/>
    <col min="3" max="3" width="14.75" style="134" bestFit="1" customWidth="1"/>
    <col min="4" max="4" width="11.5" style="135" bestFit="1" customWidth="1"/>
    <col min="5" max="16384" width="9" style="121"/>
  </cols>
  <sheetData>
    <row r="1" spans="1:5" x14ac:dyDescent="0.25">
      <c r="A1" s="320" t="s">
        <v>481</v>
      </c>
      <c r="B1" s="320"/>
      <c r="C1" s="320"/>
      <c r="D1" s="320"/>
      <c r="E1" s="136"/>
    </row>
    <row r="2" spans="1:5" x14ac:dyDescent="0.25">
      <c r="A2" s="287" t="s">
        <v>308</v>
      </c>
    </row>
    <row r="3" spans="1:5" x14ac:dyDescent="0.25">
      <c r="A3" s="357" t="s">
        <v>236</v>
      </c>
      <c r="B3" s="369" t="s">
        <v>345</v>
      </c>
      <c r="C3" s="354">
        <v>2015</v>
      </c>
      <c r="D3" s="354"/>
    </row>
    <row r="4" spans="1:5" x14ac:dyDescent="0.25">
      <c r="A4" s="357"/>
      <c r="B4" s="374"/>
      <c r="C4" s="286" t="s">
        <v>235</v>
      </c>
      <c r="D4" s="146" t="s">
        <v>240</v>
      </c>
    </row>
    <row r="5" spans="1:5" x14ac:dyDescent="0.25">
      <c r="A5" s="285" t="s">
        <v>137</v>
      </c>
      <c r="B5" s="290"/>
      <c r="C5" s="147">
        <v>3067</v>
      </c>
      <c r="D5" s="148">
        <v>2460.71</v>
      </c>
    </row>
    <row r="6" spans="1:5" x14ac:dyDescent="0.25">
      <c r="A6" s="149" t="s">
        <v>136</v>
      </c>
      <c r="B6" s="150"/>
      <c r="C6" s="151">
        <v>7</v>
      </c>
      <c r="D6" s="152">
        <v>6.3</v>
      </c>
    </row>
    <row r="7" spans="1:5" x14ac:dyDescent="0.25">
      <c r="A7" s="284" t="s">
        <v>135</v>
      </c>
      <c r="B7" s="150"/>
      <c r="C7" s="151">
        <v>156</v>
      </c>
      <c r="D7" s="152">
        <v>49.69</v>
      </c>
    </row>
    <row r="8" spans="1:5" x14ac:dyDescent="0.25">
      <c r="A8" s="149" t="s">
        <v>134</v>
      </c>
      <c r="B8" s="153"/>
      <c r="C8" s="154">
        <v>122</v>
      </c>
      <c r="D8" s="155">
        <v>400.7</v>
      </c>
    </row>
    <row r="9" spans="1:5" x14ac:dyDescent="0.25">
      <c r="A9" s="284" t="s">
        <v>133</v>
      </c>
      <c r="B9" s="153"/>
      <c r="C9" s="154">
        <v>34137</v>
      </c>
      <c r="D9" s="155">
        <v>7233.96</v>
      </c>
    </row>
    <row r="10" spans="1:5" x14ac:dyDescent="0.25">
      <c r="A10" s="149" t="s">
        <v>132</v>
      </c>
      <c r="B10" s="156"/>
      <c r="C10" s="157">
        <v>121</v>
      </c>
      <c r="D10" s="158">
        <v>458.12</v>
      </c>
    </row>
    <row r="11" spans="1:5" x14ac:dyDescent="0.25">
      <c r="A11" s="341" t="s">
        <v>131</v>
      </c>
      <c r="B11" s="125" t="s">
        <v>346</v>
      </c>
      <c r="C11" s="139">
        <v>19</v>
      </c>
      <c r="D11" s="125">
        <v>7.37</v>
      </c>
    </row>
    <row r="12" spans="1:5" x14ac:dyDescent="0.25">
      <c r="A12" s="342"/>
      <c r="B12" s="159" t="s">
        <v>347</v>
      </c>
      <c r="C12" s="160">
        <v>34</v>
      </c>
      <c r="D12" s="161">
        <v>74.3</v>
      </c>
    </row>
    <row r="13" spans="1:5" x14ac:dyDescent="0.25">
      <c r="A13" s="343"/>
      <c r="B13" s="372" t="s">
        <v>348</v>
      </c>
      <c r="C13" s="373"/>
      <c r="D13" s="142">
        <f>SUM(D11:D12)</f>
        <v>81.67</v>
      </c>
    </row>
    <row r="14" spans="1:5" x14ac:dyDescent="0.25">
      <c r="A14" s="284" t="s">
        <v>130</v>
      </c>
      <c r="B14" s="162"/>
      <c r="C14" s="163">
        <v>244</v>
      </c>
      <c r="D14" s="164">
        <v>48.45</v>
      </c>
    </row>
    <row r="15" spans="1:5" x14ac:dyDescent="0.25">
      <c r="A15" s="284" t="s">
        <v>129</v>
      </c>
      <c r="B15" s="156"/>
      <c r="C15" s="165">
        <v>535</v>
      </c>
      <c r="D15" s="152">
        <v>701.57</v>
      </c>
    </row>
    <row r="16" spans="1:5" x14ac:dyDescent="0.25">
      <c r="A16" s="284" t="s">
        <v>128</v>
      </c>
      <c r="B16" s="150"/>
      <c r="C16" s="151">
        <v>105</v>
      </c>
      <c r="D16" s="152">
        <v>882.03</v>
      </c>
    </row>
    <row r="17" spans="1:4" x14ac:dyDescent="0.25">
      <c r="A17" s="284" t="s">
        <v>127</v>
      </c>
      <c r="B17" s="150"/>
      <c r="C17" s="151">
        <v>3</v>
      </c>
      <c r="D17" s="152">
        <v>3.05</v>
      </c>
    </row>
    <row r="18" spans="1:4" x14ac:dyDescent="0.25">
      <c r="A18" s="149" t="s">
        <v>126</v>
      </c>
      <c r="B18" s="150"/>
      <c r="C18" s="151">
        <v>78</v>
      </c>
      <c r="D18" s="152">
        <v>149.81</v>
      </c>
    </row>
    <row r="19" spans="1:4" x14ac:dyDescent="0.25">
      <c r="A19" s="341" t="s">
        <v>125</v>
      </c>
      <c r="B19" s="125" t="s">
        <v>346</v>
      </c>
      <c r="C19" s="139">
        <v>580</v>
      </c>
      <c r="D19" s="125">
        <v>571.51</v>
      </c>
    </row>
    <row r="20" spans="1:4" x14ac:dyDescent="0.25">
      <c r="A20" s="342"/>
      <c r="B20" s="125" t="s">
        <v>347</v>
      </c>
      <c r="C20" s="139">
        <v>35</v>
      </c>
      <c r="D20" s="125">
        <v>210.74</v>
      </c>
    </row>
    <row r="21" spans="1:4" x14ac:dyDescent="0.25">
      <c r="A21" s="342"/>
      <c r="B21" s="141"/>
      <c r="C21" s="140">
        <v>26</v>
      </c>
      <c r="D21" s="125">
        <v>37.619999999999997</v>
      </c>
    </row>
    <row r="22" spans="1:4" x14ac:dyDescent="0.25">
      <c r="A22" s="343"/>
      <c r="B22" s="370" t="s">
        <v>349</v>
      </c>
      <c r="C22" s="371"/>
      <c r="D22" s="166">
        <f>SUM(D19:D21)</f>
        <v>819.87</v>
      </c>
    </row>
    <row r="23" spans="1:4" x14ac:dyDescent="0.25">
      <c r="A23" s="284" t="s">
        <v>124</v>
      </c>
      <c r="B23" s="150"/>
      <c r="C23" s="151">
        <v>222</v>
      </c>
      <c r="D23" s="152">
        <v>391.58</v>
      </c>
    </row>
    <row r="24" spans="1:4" x14ac:dyDescent="0.25">
      <c r="A24" s="284" t="s">
        <v>123</v>
      </c>
      <c r="B24" s="150"/>
      <c r="C24" s="151">
        <v>432</v>
      </c>
      <c r="D24" s="152">
        <v>1854.34</v>
      </c>
    </row>
    <row r="25" spans="1:4" x14ac:dyDescent="0.25">
      <c r="A25" s="284" t="s">
        <v>122</v>
      </c>
      <c r="B25" s="150"/>
      <c r="C25" s="151">
        <v>43</v>
      </c>
      <c r="D25" s="152">
        <v>161.63999999999999</v>
      </c>
    </row>
    <row r="26" spans="1:4" x14ac:dyDescent="0.25">
      <c r="A26" s="284" t="s">
        <v>121</v>
      </c>
      <c r="B26" s="150"/>
      <c r="C26" s="151">
        <v>212</v>
      </c>
      <c r="D26" s="152">
        <v>295.01</v>
      </c>
    </row>
    <row r="27" spans="1:4" x14ac:dyDescent="0.25">
      <c r="A27" s="284" t="s">
        <v>120</v>
      </c>
      <c r="B27" s="150"/>
      <c r="C27" s="151">
        <v>3</v>
      </c>
      <c r="D27" s="152">
        <v>1.5</v>
      </c>
    </row>
    <row r="28" spans="1:4" x14ac:dyDescent="0.25">
      <c r="A28" s="284" t="s">
        <v>119</v>
      </c>
      <c r="B28" s="150"/>
      <c r="C28" s="151">
        <v>133</v>
      </c>
      <c r="D28" s="152">
        <v>55.39</v>
      </c>
    </row>
    <row r="29" spans="1:4" x14ac:dyDescent="0.25">
      <c r="A29" s="149" t="s">
        <v>118</v>
      </c>
      <c r="B29" s="150"/>
      <c r="C29" s="151">
        <v>330</v>
      </c>
      <c r="D29" s="152">
        <v>271.47000000000003</v>
      </c>
    </row>
    <row r="30" spans="1:4" x14ac:dyDescent="0.25">
      <c r="A30" s="288" t="s">
        <v>117</v>
      </c>
      <c r="B30" s="150"/>
      <c r="C30" s="151">
        <v>29</v>
      </c>
      <c r="D30" s="152">
        <v>6.89</v>
      </c>
    </row>
    <row r="31" spans="1:4" x14ac:dyDescent="0.25">
      <c r="A31" s="341" t="s">
        <v>116</v>
      </c>
      <c r="B31" s="125" t="s">
        <v>346</v>
      </c>
      <c r="C31" s="139">
        <v>73</v>
      </c>
      <c r="D31" s="125">
        <v>88.49</v>
      </c>
    </row>
    <row r="32" spans="1:4" x14ac:dyDescent="0.25">
      <c r="A32" s="342"/>
      <c r="B32" s="141" t="s">
        <v>347</v>
      </c>
      <c r="C32" s="140">
        <v>175</v>
      </c>
      <c r="D32" s="125">
        <v>876.61</v>
      </c>
    </row>
    <row r="33" spans="1:4" x14ac:dyDescent="0.25">
      <c r="A33" s="343"/>
      <c r="B33" s="370" t="s">
        <v>350</v>
      </c>
      <c r="C33" s="371"/>
      <c r="D33" s="166">
        <f>SUM(D31:D32)</f>
        <v>965.1</v>
      </c>
    </row>
    <row r="34" spans="1:4" x14ac:dyDescent="0.25">
      <c r="A34" s="284" t="s">
        <v>115</v>
      </c>
      <c r="B34" s="150"/>
      <c r="C34" s="151">
        <v>6</v>
      </c>
      <c r="D34" s="152">
        <v>1.96</v>
      </c>
    </row>
    <row r="35" spans="1:4" x14ac:dyDescent="0.25">
      <c r="A35" s="149" t="s">
        <v>114</v>
      </c>
      <c r="B35" s="150"/>
      <c r="C35" s="151">
        <v>2</v>
      </c>
      <c r="D35" s="152">
        <v>3.86</v>
      </c>
    </row>
    <row r="36" spans="1:4" x14ac:dyDescent="0.25">
      <c r="A36" s="366" t="s">
        <v>28</v>
      </c>
      <c r="B36" s="125" t="s">
        <v>346</v>
      </c>
      <c r="C36" s="139">
        <v>230</v>
      </c>
      <c r="D36" s="125">
        <v>92.24</v>
      </c>
    </row>
    <row r="37" spans="1:4" x14ac:dyDescent="0.25">
      <c r="A37" s="367"/>
      <c r="B37" s="141" t="s">
        <v>347</v>
      </c>
      <c r="C37" s="140">
        <v>488</v>
      </c>
      <c r="D37" s="125">
        <v>19349.86</v>
      </c>
    </row>
    <row r="38" spans="1:4" x14ac:dyDescent="0.25">
      <c r="A38" s="368"/>
      <c r="B38" s="370" t="s">
        <v>351</v>
      </c>
      <c r="C38" s="371"/>
      <c r="D38" s="166">
        <f>SUM(D36:D37)</f>
        <v>19442.100000000002</v>
      </c>
    </row>
    <row r="39" spans="1:4" x14ac:dyDescent="0.25">
      <c r="A39" s="341" t="s">
        <v>113</v>
      </c>
      <c r="B39" s="125" t="s">
        <v>346</v>
      </c>
      <c r="C39" s="139">
        <v>61781</v>
      </c>
      <c r="D39" s="125">
        <v>14399.91</v>
      </c>
    </row>
    <row r="40" spans="1:4" x14ac:dyDescent="0.25">
      <c r="A40" s="342"/>
      <c r="B40" s="125" t="s">
        <v>352</v>
      </c>
      <c r="C40" s="139">
        <v>2</v>
      </c>
      <c r="D40" s="125">
        <v>0.05</v>
      </c>
    </row>
    <row r="41" spans="1:4" x14ac:dyDescent="0.25">
      <c r="A41" s="342"/>
      <c r="B41" s="125" t="s">
        <v>335</v>
      </c>
      <c r="C41" s="139">
        <v>4</v>
      </c>
      <c r="D41" s="125">
        <v>1.25</v>
      </c>
    </row>
    <row r="42" spans="1:4" x14ac:dyDescent="0.25">
      <c r="A42" s="342"/>
      <c r="B42" s="141" t="s">
        <v>347</v>
      </c>
      <c r="C42" s="140">
        <v>250</v>
      </c>
      <c r="D42" s="125">
        <v>771</v>
      </c>
    </row>
    <row r="43" spans="1:4" x14ac:dyDescent="0.25">
      <c r="A43" s="343"/>
      <c r="B43" s="370" t="s">
        <v>353</v>
      </c>
      <c r="C43" s="371"/>
      <c r="D43" s="166">
        <f>SUM(D39:D42)</f>
        <v>15172.21</v>
      </c>
    </row>
    <row r="44" spans="1:4" x14ac:dyDescent="0.25">
      <c r="A44" s="375" t="s">
        <v>354</v>
      </c>
      <c r="B44" s="375"/>
      <c r="C44" s="375"/>
      <c r="D44" s="167">
        <f>+D38+D35+D34+D33+D30+D43+D29+D28+D27+D26+D25+D24+D23+D22+D18+D17+D16+D15+D14+D13+D10+D8+D7+D6+D5</f>
        <v>44685.02</v>
      </c>
    </row>
  </sheetData>
  <sheetProtection password="DA62" sheet="1" objects="1" scenarios="1"/>
  <mergeCells count="15">
    <mergeCell ref="A44:C44"/>
    <mergeCell ref="A31:A33"/>
    <mergeCell ref="B33:C33"/>
    <mergeCell ref="A36:A38"/>
    <mergeCell ref="B38:C38"/>
    <mergeCell ref="A39:A43"/>
    <mergeCell ref="B43:C43"/>
    <mergeCell ref="A19:A22"/>
    <mergeCell ref="B22:C22"/>
    <mergeCell ref="A1:D1"/>
    <mergeCell ref="A11:A13"/>
    <mergeCell ref="B13:C13"/>
    <mergeCell ref="C3:D3"/>
    <mergeCell ref="B3:B4"/>
    <mergeCell ref="A3:A4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5">
    <pageSetUpPr fitToPage="1"/>
  </sheetPr>
  <dimension ref="A1:E23"/>
  <sheetViews>
    <sheetView showGridLines="0" workbookViewId="0">
      <pane ySplit="1" topLeftCell="A2" activePane="bottomLeft" state="frozen"/>
      <selection pane="bottomLeft" sqref="A1:D1"/>
    </sheetView>
  </sheetViews>
  <sheetFormatPr defaultRowHeight="15" x14ac:dyDescent="0.25"/>
  <cols>
    <col min="1" max="1" width="25.875" style="121" bestFit="1" customWidth="1"/>
    <col min="2" max="2" width="32.625" style="121" bestFit="1" customWidth="1"/>
    <col min="3" max="3" width="14.75" style="134" bestFit="1" customWidth="1"/>
    <col min="4" max="4" width="11.5" style="135" bestFit="1" customWidth="1"/>
    <col min="5" max="16384" width="9" style="121"/>
  </cols>
  <sheetData>
    <row r="1" spans="1:5" x14ac:dyDescent="0.25">
      <c r="A1" s="320" t="s">
        <v>481</v>
      </c>
      <c r="B1" s="320"/>
      <c r="C1" s="320"/>
      <c r="D1" s="320"/>
      <c r="E1" s="136"/>
    </row>
    <row r="2" spans="1:5" x14ac:dyDescent="0.25">
      <c r="A2" s="287" t="s">
        <v>309</v>
      </c>
    </row>
    <row r="3" spans="1:5" x14ac:dyDescent="0.25">
      <c r="A3" s="357" t="s">
        <v>236</v>
      </c>
      <c r="B3" s="369" t="s">
        <v>345</v>
      </c>
      <c r="C3" s="354">
        <v>2015</v>
      </c>
      <c r="D3" s="354"/>
    </row>
    <row r="4" spans="1:5" x14ac:dyDescent="0.25">
      <c r="A4" s="357"/>
      <c r="B4" s="374"/>
      <c r="C4" s="286" t="s">
        <v>235</v>
      </c>
      <c r="D4" s="146" t="s">
        <v>240</v>
      </c>
    </row>
    <row r="5" spans="1:5" x14ac:dyDescent="0.25">
      <c r="A5" s="285" t="s">
        <v>137</v>
      </c>
      <c r="B5" s="290"/>
      <c r="C5" s="151">
        <v>2</v>
      </c>
      <c r="D5" s="168">
        <v>0.21</v>
      </c>
    </row>
    <row r="6" spans="1:5" x14ac:dyDescent="0.25">
      <c r="A6" s="149" t="s">
        <v>136</v>
      </c>
      <c r="B6" s="150"/>
      <c r="C6" s="151">
        <v>1</v>
      </c>
      <c r="D6" s="152">
        <v>0.11</v>
      </c>
    </row>
    <row r="7" spans="1:5" x14ac:dyDescent="0.25">
      <c r="A7" s="284" t="s">
        <v>135</v>
      </c>
      <c r="B7" s="150"/>
      <c r="C7" s="151">
        <v>4</v>
      </c>
      <c r="D7" s="152">
        <v>0.21</v>
      </c>
    </row>
    <row r="8" spans="1:5" x14ac:dyDescent="0.25">
      <c r="A8" s="284" t="s">
        <v>133</v>
      </c>
      <c r="B8" s="150"/>
      <c r="C8" s="151">
        <v>610</v>
      </c>
      <c r="D8" s="152">
        <v>53.4</v>
      </c>
    </row>
    <row r="9" spans="1:5" x14ac:dyDescent="0.25">
      <c r="A9" s="149" t="s">
        <v>132</v>
      </c>
      <c r="B9" s="156"/>
      <c r="C9" s="157">
        <v>122</v>
      </c>
      <c r="D9" s="158">
        <v>7.57</v>
      </c>
    </row>
    <row r="10" spans="1:5" x14ac:dyDescent="0.25">
      <c r="A10" s="284" t="s">
        <v>130</v>
      </c>
      <c r="B10" s="162"/>
      <c r="C10" s="163">
        <v>1</v>
      </c>
      <c r="D10" s="164">
        <v>0.02</v>
      </c>
    </row>
    <row r="11" spans="1:5" x14ac:dyDescent="0.25">
      <c r="A11" s="284" t="s">
        <v>129</v>
      </c>
      <c r="B11" s="156"/>
      <c r="C11" s="165">
        <v>24</v>
      </c>
      <c r="D11" s="152">
        <v>4.0599999999999996</v>
      </c>
    </row>
    <row r="12" spans="1:5" x14ac:dyDescent="0.25">
      <c r="A12" s="284" t="s">
        <v>128</v>
      </c>
      <c r="B12" s="150"/>
      <c r="C12" s="151">
        <v>9</v>
      </c>
      <c r="D12" s="152">
        <v>0.96</v>
      </c>
    </row>
    <row r="13" spans="1:5" x14ac:dyDescent="0.25">
      <c r="A13" s="149" t="s">
        <v>126</v>
      </c>
      <c r="B13" s="150"/>
      <c r="C13" s="151">
        <v>1</v>
      </c>
      <c r="D13" s="152">
        <v>0.62</v>
      </c>
    </row>
    <row r="14" spans="1:5" x14ac:dyDescent="0.25">
      <c r="A14" s="149" t="s">
        <v>125</v>
      </c>
      <c r="B14" s="150"/>
      <c r="C14" s="151">
        <v>8</v>
      </c>
      <c r="D14" s="152">
        <v>0.56000000000000005</v>
      </c>
    </row>
    <row r="15" spans="1:5" x14ac:dyDescent="0.25">
      <c r="A15" s="284" t="s">
        <v>121</v>
      </c>
      <c r="B15" s="150"/>
      <c r="C15" s="151">
        <v>6</v>
      </c>
      <c r="D15" s="152">
        <v>0.52</v>
      </c>
    </row>
    <row r="16" spans="1:5" x14ac:dyDescent="0.25">
      <c r="A16" s="149" t="s">
        <v>118</v>
      </c>
      <c r="B16" s="150"/>
      <c r="C16" s="151">
        <v>2</v>
      </c>
      <c r="D16" s="152">
        <v>0.37</v>
      </c>
    </row>
    <row r="17" spans="1:4" x14ac:dyDescent="0.25">
      <c r="A17" s="149" t="s">
        <v>117</v>
      </c>
      <c r="B17" s="150"/>
      <c r="C17" s="151">
        <v>8</v>
      </c>
      <c r="D17" s="152">
        <v>2.96</v>
      </c>
    </row>
    <row r="18" spans="1:4" x14ac:dyDescent="0.25">
      <c r="A18" s="149" t="s">
        <v>116</v>
      </c>
      <c r="B18" s="150" t="s">
        <v>346</v>
      </c>
      <c r="C18" s="151">
        <v>2</v>
      </c>
      <c r="D18" s="152">
        <v>0.02</v>
      </c>
    </row>
    <row r="19" spans="1:4" x14ac:dyDescent="0.25">
      <c r="A19" s="149" t="s">
        <v>28</v>
      </c>
      <c r="B19" s="150" t="s">
        <v>346</v>
      </c>
      <c r="C19" s="151">
        <v>10</v>
      </c>
      <c r="D19" s="152">
        <v>2.16</v>
      </c>
    </row>
    <row r="20" spans="1:4" x14ac:dyDescent="0.25">
      <c r="A20" s="341" t="s">
        <v>113</v>
      </c>
      <c r="B20" s="125" t="s">
        <v>346</v>
      </c>
      <c r="C20" s="139">
        <v>7187</v>
      </c>
      <c r="D20" s="125">
        <v>1073.49</v>
      </c>
    </row>
    <row r="21" spans="1:4" x14ac:dyDescent="0.25">
      <c r="A21" s="342"/>
      <c r="B21" s="141" t="s">
        <v>347</v>
      </c>
      <c r="C21" s="140">
        <v>45</v>
      </c>
      <c r="D21" s="125">
        <v>6.23</v>
      </c>
    </row>
    <row r="22" spans="1:4" x14ac:dyDescent="0.25">
      <c r="A22" s="343"/>
      <c r="B22" s="370" t="s">
        <v>353</v>
      </c>
      <c r="C22" s="371"/>
      <c r="D22" s="166">
        <f>SUM(D20:D21)</f>
        <v>1079.72</v>
      </c>
    </row>
    <row r="23" spans="1:4" x14ac:dyDescent="0.25">
      <c r="A23" s="375" t="s">
        <v>354</v>
      </c>
      <c r="B23" s="375"/>
      <c r="C23" s="375"/>
      <c r="D23" s="167">
        <f>SUM(D5:D19)+D22</f>
        <v>1153.47</v>
      </c>
    </row>
  </sheetData>
  <sheetProtection password="DA62" sheet="1" objects="1" scenarios="1"/>
  <mergeCells count="7">
    <mergeCell ref="A20:A22"/>
    <mergeCell ref="B22:C22"/>
    <mergeCell ref="A23:C23"/>
    <mergeCell ref="A1:D1"/>
    <mergeCell ref="A3:A4"/>
    <mergeCell ref="B3:B4"/>
    <mergeCell ref="C3:D3"/>
  </mergeCells>
  <printOptions horizontalCentered="1"/>
  <pageMargins left="0.43307086614173229" right="0.43307086614173229" top="0.89" bottom="0.74803149606299213" header="0.31496062992125984" footer="0.31496062992125984"/>
  <pageSetup paperSize="9" scale="96" orientation="portrait" r:id="rId1"/>
  <headerFooter>
    <oddFooter>&amp;R&amp;8Pág. &amp;P /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6">
    <pageSetUpPr fitToPage="1"/>
  </sheetPr>
  <dimension ref="A1:E16"/>
  <sheetViews>
    <sheetView showGridLines="0" workbookViewId="0">
      <selection sqref="A1:E1"/>
    </sheetView>
  </sheetViews>
  <sheetFormatPr defaultRowHeight="15" x14ac:dyDescent="0.25"/>
  <cols>
    <col min="1" max="1" width="9.625" style="121" bestFit="1" customWidth="1"/>
    <col min="2" max="2" width="27.5" style="121" bestFit="1" customWidth="1"/>
    <col min="3" max="3" width="17.5" style="121" bestFit="1" customWidth="1"/>
    <col min="4" max="4" width="14.75" style="170" bestFit="1" customWidth="1"/>
    <col min="5" max="5" width="12.375" style="135" bestFit="1" customWidth="1"/>
    <col min="6" max="16384" width="9" style="121"/>
  </cols>
  <sheetData>
    <row r="1" spans="1:5" x14ac:dyDescent="0.25">
      <c r="A1" s="320" t="s">
        <v>482</v>
      </c>
      <c r="B1" s="320"/>
      <c r="C1" s="320"/>
      <c r="D1" s="320"/>
      <c r="E1" s="320"/>
    </row>
    <row r="2" spans="1:5" ht="15" customHeight="1" x14ac:dyDescent="0.25">
      <c r="A2" s="281" t="s">
        <v>308</v>
      </c>
      <c r="B2" s="169"/>
    </row>
    <row r="3" spans="1:5" x14ac:dyDescent="0.25">
      <c r="A3" s="369" t="s">
        <v>236</v>
      </c>
      <c r="B3" s="357" t="s">
        <v>363</v>
      </c>
      <c r="C3" s="369" t="s">
        <v>345</v>
      </c>
      <c r="D3" s="354">
        <v>2015</v>
      </c>
      <c r="E3" s="354"/>
    </row>
    <row r="4" spans="1:5" x14ac:dyDescent="0.25">
      <c r="A4" s="374"/>
      <c r="B4" s="357"/>
      <c r="C4" s="369"/>
      <c r="D4" s="296" t="s">
        <v>235</v>
      </c>
      <c r="E4" s="138" t="s">
        <v>234</v>
      </c>
    </row>
    <row r="5" spans="1:5" x14ac:dyDescent="0.25">
      <c r="A5" s="341" t="s">
        <v>189</v>
      </c>
      <c r="B5" s="125"/>
      <c r="C5" s="139" t="s">
        <v>362</v>
      </c>
      <c r="D5" s="63">
        <v>78428</v>
      </c>
      <c r="E5" s="125">
        <v>263866.32</v>
      </c>
    </row>
    <row r="6" spans="1:5" x14ac:dyDescent="0.25">
      <c r="A6" s="342"/>
      <c r="B6" s="141"/>
      <c r="C6" s="140" t="s">
        <v>361</v>
      </c>
      <c r="D6" s="171">
        <v>1661</v>
      </c>
      <c r="E6" s="125">
        <v>4321.7299999999996</v>
      </c>
    </row>
    <row r="7" spans="1:5" x14ac:dyDescent="0.25">
      <c r="A7" s="343"/>
      <c r="B7" s="379" t="s">
        <v>187</v>
      </c>
      <c r="C7" s="380"/>
      <c r="D7" s="381"/>
      <c r="E7" s="144">
        <f>SUM(E5:E6)</f>
        <v>268188.05</v>
      </c>
    </row>
    <row r="8" spans="1:5" x14ac:dyDescent="0.25">
      <c r="A8" s="341" t="s">
        <v>169</v>
      </c>
      <c r="B8" s="383" t="s">
        <v>364</v>
      </c>
      <c r="C8" s="139" t="s">
        <v>358</v>
      </c>
      <c r="D8" s="63">
        <v>56</v>
      </c>
      <c r="E8" s="125">
        <v>11.129999999999999</v>
      </c>
    </row>
    <row r="9" spans="1:5" x14ac:dyDescent="0.25">
      <c r="A9" s="342"/>
      <c r="B9" s="383"/>
      <c r="C9" s="139" t="s">
        <v>357</v>
      </c>
      <c r="D9" s="63">
        <v>1102</v>
      </c>
      <c r="E9" s="125">
        <v>1024.98</v>
      </c>
    </row>
    <row r="10" spans="1:5" x14ac:dyDescent="0.25">
      <c r="A10" s="342"/>
      <c r="B10" s="383"/>
      <c r="C10" s="140" t="s">
        <v>356</v>
      </c>
      <c r="D10" s="171">
        <v>30113</v>
      </c>
      <c r="E10" s="125">
        <v>18595.7</v>
      </c>
    </row>
    <row r="11" spans="1:5" x14ac:dyDescent="0.25">
      <c r="A11" s="342"/>
      <c r="B11" s="379" t="s">
        <v>360</v>
      </c>
      <c r="C11" s="380"/>
      <c r="D11" s="381"/>
      <c r="E11" s="144">
        <f>SUM(E8:E10)</f>
        <v>19631.810000000001</v>
      </c>
    </row>
    <row r="12" spans="1:5" x14ac:dyDescent="0.25">
      <c r="A12" s="342"/>
      <c r="B12" s="384" t="s">
        <v>359</v>
      </c>
      <c r="C12" s="139" t="s">
        <v>358</v>
      </c>
      <c r="D12" s="63">
        <v>20</v>
      </c>
      <c r="E12" s="125">
        <v>10.11</v>
      </c>
    </row>
    <row r="13" spans="1:5" x14ac:dyDescent="0.25">
      <c r="A13" s="342"/>
      <c r="B13" s="383"/>
      <c r="C13" s="139" t="s">
        <v>357</v>
      </c>
      <c r="D13" s="63">
        <v>854</v>
      </c>
      <c r="E13" s="125">
        <v>471.72</v>
      </c>
    </row>
    <row r="14" spans="1:5" x14ac:dyDescent="0.25">
      <c r="A14" s="342"/>
      <c r="B14" s="383"/>
      <c r="C14" s="140" t="s">
        <v>356</v>
      </c>
      <c r="D14" s="171">
        <v>43130</v>
      </c>
      <c r="E14" s="125">
        <v>95969.29</v>
      </c>
    </row>
    <row r="15" spans="1:5" x14ac:dyDescent="0.25">
      <c r="A15" s="342"/>
      <c r="B15" s="372" t="s">
        <v>355</v>
      </c>
      <c r="C15" s="382"/>
      <c r="D15" s="373"/>
      <c r="E15" s="144">
        <f>SUM(E12:E14)</f>
        <v>96451.12</v>
      </c>
    </row>
    <row r="16" spans="1:5" x14ac:dyDescent="0.25">
      <c r="A16" s="342"/>
      <c r="B16" s="376" t="s">
        <v>167</v>
      </c>
      <c r="C16" s="377"/>
      <c r="D16" s="378"/>
      <c r="E16" s="143">
        <f>+E15+E11</f>
        <v>116082.93</v>
      </c>
    </row>
  </sheetData>
  <sheetProtection password="DA62" sheet="1" objects="1" scenarios="1"/>
  <mergeCells count="13">
    <mergeCell ref="B16:D16"/>
    <mergeCell ref="A1:E1"/>
    <mergeCell ref="B7:D7"/>
    <mergeCell ref="B11:D11"/>
    <mergeCell ref="B15:D15"/>
    <mergeCell ref="B8:B10"/>
    <mergeCell ref="B12:B14"/>
    <mergeCell ref="A5:A7"/>
    <mergeCell ref="A8:A16"/>
    <mergeCell ref="D3:E3"/>
    <mergeCell ref="C3:C4"/>
    <mergeCell ref="B3:B4"/>
    <mergeCell ref="A3:A4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7">
    <pageSetUpPr fitToPage="1"/>
  </sheetPr>
  <dimension ref="A1:E14"/>
  <sheetViews>
    <sheetView showGridLines="0" workbookViewId="0">
      <selection sqref="A1:E1"/>
    </sheetView>
  </sheetViews>
  <sheetFormatPr defaultRowHeight="15" x14ac:dyDescent="0.25"/>
  <cols>
    <col min="1" max="1" width="9.625" style="121" bestFit="1" customWidth="1"/>
    <col min="2" max="2" width="27.5" style="121" bestFit="1" customWidth="1"/>
    <col min="3" max="3" width="17.5" style="121" bestFit="1" customWidth="1"/>
    <col min="4" max="4" width="14.75" style="170" bestFit="1" customWidth="1"/>
    <col min="5" max="5" width="12.375" style="135" bestFit="1" customWidth="1"/>
    <col min="6" max="16384" width="9" style="121"/>
  </cols>
  <sheetData>
    <row r="1" spans="1:5" x14ac:dyDescent="0.25">
      <c r="A1" s="320" t="s">
        <v>482</v>
      </c>
      <c r="B1" s="320"/>
      <c r="C1" s="320"/>
      <c r="D1" s="320"/>
      <c r="E1" s="320"/>
    </row>
    <row r="2" spans="1:5" x14ac:dyDescent="0.25">
      <c r="A2" s="287" t="s">
        <v>309</v>
      </c>
    </row>
    <row r="3" spans="1:5" x14ac:dyDescent="0.25">
      <c r="A3" s="369" t="s">
        <v>236</v>
      </c>
      <c r="B3" s="357" t="s">
        <v>363</v>
      </c>
      <c r="C3" s="369" t="s">
        <v>345</v>
      </c>
      <c r="D3" s="354">
        <v>2015</v>
      </c>
      <c r="E3" s="354"/>
    </row>
    <row r="4" spans="1:5" x14ac:dyDescent="0.25">
      <c r="A4" s="374"/>
      <c r="B4" s="357"/>
      <c r="C4" s="369"/>
      <c r="D4" s="296" t="s">
        <v>235</v>
      </c>
      <c r="E4" s="138" t="s">
        <v>234</v>
      </c>
    </row>
    <row r="5" spans="1:5" ht="15" customHeight="1" x14ac:dyDescent="0.25">
      <c r="A5" s="284" t="s">
        <v>189</v>
      </c>
      <c r="B5" s="172"/>
      <c r="C5" s="172" t="s">
        <v>361</v>
      </c>
      <c r="D5" s="173">
        <v>1</v>
      </c>
      <c r="E5" s="144">
        <v>0.02</v>
      </c>
    </row>
    <row r="6" spans="1:5" x14ac:dyDescent="0.25">
      <c r="A6" s="341" t="s">
        <v>169</v>
      </c>
      <c r="B6" s="383" t="s">
        <v>364</v>
      </c>
      <c r="C6" s="139" t="s">
        <v>358</v>
      </c>
      <c r="D6" s="63">
        <v>2</v>
      </c>
      <c r="E6" s="125">
        <v>7.0000000000000007E-2</v>
      </c>
    </row>
    <row r="7" spans="1:5" x14ac:dyDescent="0.25">
      <c r="A7" s="342"/>
      <c r="B7" s="383"/>
      <c r="C7" s="139" t="s">
        <v>357</v>
      </c>
      <c r="D7" s="63">
        <v>134</v>
      </c>
      <c r="E7" s="125">
        <v>6.17</v>
      </c>
    </row>
    <row r="8" spans="1:5" x14ac:dyDescent="0.25">
      <c r="A8" s="342"/>
      <c r="B8" s="383"/>
      <c r="C8" s="140" t="s">
        <v>356</v>
      </c>
      <c r="D8" s="171">
        <v>2283</v>
      </c>
      <c r="E8" s="125">
        <v>257.74</v>
      </c>
    </row>
    <row r="9" spans="1:5" x14ac:dyDescent="0.25">
      <c r="A9" s="342"/>
      <c r="B9" s="379" t="s">
        <v>360</v>
      </c>
      <c r="C9" s="380"/>
      <c r="D9" s="381"/>
      <c r="E9" s="144">
        <f>SUM(E6:E8)</f>
        <v>263.98</v>
      </c>
    </row>
    <row r="10" spans="1:5" x14ac:dyDescent="0.25">
      <c r="A10" s="342"/>
      <c r="B10" s="384" t="s">
        <v>359</v>
      </c>
      <c r="C10" s="139" t="s">
        <v>358</v>
      </c>
      <c r="D10" s="63">
        <v>1</v>
      </c>
      <c r="E10" s="125">
        <v>0.16</v>
      </c>
    </row>
    <row r="11" spans="1:5" x14ac:dyDescent="0.25">
      <c r="A11" s="342"/>
      <c r="B11" s="383"/>
      <c r="C11" s="139" t="s">
        <v>357</v>
      </c>
      <c r="D11" s="63">
        <v>45</v>
      </c>
      <c r="E11" s="125">
        <v>2.81</v>
      </c>
    </row>
    <row r="12" spans="1:5" x14ac:dyDescent="0.25">
      <c r="A12" s="342"/>
      <c r="B12" s="383"/>
      <c r="C12" s="140" t="s">
        <v>356</v>
      </c>
      <c r="D12" s="171">
        <v>1225</v>
      </c>
      <c r="E12" s="125">
        <v>348.63</v>
      </c>
    </row>
    <row r="13" spans="1:5" x14ac:dyDescent="0.25">
      <c r="A13" s="342"/>
      <c r="B13" s="372" t="s">
        <v>355</v>
      </c>
      <c r="C13" s="382"/>
      <c r="D13" s="373"/>
      <c r="E13" s="144">
        <f>SUM(E10:E12)</f>
        <v>351.6</v>
      </c>
    </row>
    <row r="14" spans="1:5" x14ac:dyDescent="0.25">
      <c r="A14" s="342"/>
      <c r="B14" s="376" t="s">
        <v>167</v>
      </c>
      <c r="C14" s="377"/>
      <c r="D14" s="378"/>
      <c r="E14" s="143">
        <f>+E13+E9</f>
        <v>615.58000000000004</v>
      </c>
    </row>
  </sheetData>
  <sheetProtection password="DA62" sheet="1" objects="1" scenarios="1"/>
  <mergeCells count="11">
    <mergeCell ref="A1:E1"/>
    <mergeCell ref="A3:A4"/>
    <mergeCell ref="B3:B4"/>
    <mergeCell ref="C3:C4"/>
    <mergeCell ref="D3:E3"/>
    <mergeCell ref="A6:A14"/>
    <mergeCell ref="B6:B8"/>
    <mergeCell ref="B9:D9"/>
    <mergeCell ref="B10:B12"/>
    <mergeCell ref="B13:D13"/>
    <mergeCell ref="B14:D14"/>
  </mergeCells>
  <printOptions horizontalCentered="1"/>
  <pageMargins left="0.23622047244094491" right="0.23622047244094491" top="1.1499999999999999" bottom="0.74803149606299213" header="0.31496062992125984" footer="0.31496062992125984"/>
  <pageSetup paperSize="9" orientation="landscape" r:id="rId1"/>
  <headerFooter>
    <oddFooter>&amp;R&amp;8Pág. &amp;P / &amp;N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8">
    <pageSetUpPr fitToPage="1"/>
  </sheetPr>
  <dimension ref="A1:C126"/>
  <sheetViews>
    <sheetView showGridLines="0" workbookViewId="0">
      <pane ySplit="4" topLeftCell="A5" activePane="bottomLeft" state="frozen"/>
      <selection pane="bottomLeft" sqref="A1:C1"/>
    </sheetView>
  </sheetViews>
  <sheetFormatPr defaultRowHeight="15" x14ac:dyDescent="0.25"/>
  <cols>
    <col min="1" max="1" width="48.125" style="121" bestFit="1" customWidth="1"/>
    <col min="2" max="2" width="14.75" style="134" bestFit="1" customWidth="1"/>
    <col min="3" max="3" width="14.375" style="178" bestFit="1" customWidth="1"/>
    <col min="4" max="16384" width="9" style="121"/>
  </cols>
  <sheetData>
    <row r="1" spans="1:3" ht="15" customHeight="1" x14ac:dyDescent="0.25">
      <c r="A1" s="361" t="s">
        <v>483</v>
      </c>
      <c r="B1" s="361"/>
      <c r="C1" s="361"/>
    </row>
    <row r="2" spans="1:3" x14ac:dyDescent="0.25">
      <c r="A2" s="174"/>
      <c r="B2" s="174"/>
      <c r="C2" s="174"/>
    </row>
    <row r="3" spans="1:3" x14ac:dyDescent="0.25">
      <c r="A3" s="359" t="s">
        <v>236</v>
      </c>
      <c r="B3" s="354">
        <v>2015</v>
      </c>
      <c r="C3" s="354"/>
    </row>
    <row r="4" spans="1:3" x14ac:dyDescent="0.25">
      <c r="A4" s="359"/>
      <c r="B4" s="286" t="s">
        <v>235</v>
      </c>
      <c r="C4" s="138" t="s">
        <v>240</v>
      </c>
    </row>
    <row r="5" spans="1:3" x14ac:dyDescent="0.25">
      <c r="A5" s="175" t="s">
        <v>202</v>
      </c>
      <c r="B5" s="63">
        <v>70</v>
      </c>
      <c r="C5" s="176">
        <v>245.75</v>
      </c>
    </row>
    <row r="6" spans="1:3" x14ac:dyDescent="0.25">
      <c r="A6" s="175" t="s">
        <v>137</v>
      </c>
      <c r="B6" s="63">
        <v>1849</v>
      </c>
      <c r="C6" s="176">
        <v>2016.63</v>
      </c>
    </row>
    <row r="7" spans="1:3" x14ac:dyDescent="0.25">
      <c r="A7" s="175" t="s">
        <v>136</v>
      </c>
      <c r="B7" s="63">
        <v>6</v>
      </c>
      <c r="C7" s="176">
        <v>6.28</v>
      </c>
    </row>
    <row r="8" spans="1:3" x14ac:dyDescent="0.25">
      <c r="A8" s="175" t="s">
        <v>135</v>
      </c>
      <c r="B8" s="63">
        <v>84</v>
      </c>
      <c r="C8" s="176">
        <v>20.25</v>
      </c>
    </row>
    <row r="9" spans="1:3" x14ac:dyDescent="0.25">
      <c r="A9" s="175" t="s">
        <v>225</v>
      </c>
      <c r="B9" s="63">
        <v>754</v>
      </c>
      <c r="C9" s="176">
        <v>3751.79</v>
      </c>
    </row>
    <row r="10" spans="1:3" x14ac:dyDescent="0.25">
      <c r="A10" s="175" t="s">
        <v>134</v>
      </c>
      <c r="B10" s="63">
        <v>74</v>
      </c>
      <c r="C10" s="176">
        <v>386.92</v>
      </c>
    </row>
    <row r="11" spans="1:3" x14ac:dyDescent="0.25">
      <c r="A11" s="175" t="s">
        <v>215</v>
      </c>
      <c r="B11" s="63">
        <v>426</v>
      </c>
      <c r="C11" s="176">
        <v>756.81</v>
      </c>
    </row>
    <row r="12" spans="1:3" x14ac:dyDescent="0.25">
      <c r="A12" s="175" t="s">
        <v>224</v>
      </c>
      <c r="B12" s="63">
        <v>6876</v>
      </c>
      <c r="C12" s="176">
        <v>17428.04</v>
      </c>
    </row>
    <row r="13" spans="1:3" x14ac:dyDescent="0.25">
      <c r="A13" s="175" t="s">
        <v>99</v>
      </c>
      <c r="B13" s="63">
        <v>26</v>
      </c>
      <c r="C13" s="176">
        <v>361.66</v>
      </c>
    </row>
    <row r="14" spans="1:3" x14ac:dyDescent="0.25">
      <c r="A14" s="175" t="s">
        <v>185</v>
      </c>
      <c r="B14" s="63">
        <v>34</v>
      </c>
      <c r="C14" s="176">
        <v>40.43</v>
      </c>
    </row>
    <row r="15" spans="1:3" x14ac:dyDescent="0.25">
      <c r="A15" s="175" t="s">
        <v>201</v>
      </c>
      <c r="B15" s="63">
        <v>2</v>
      </c>
      <c r="C15" s="176">
        <v>1.17</v>
      </c>
    </row>
    <row r="16" spans="1:3" x14ac:dyDescent="0.25">
      <c r="A16" s="175" t="s">
        <v>30</v>
      </c>
      <c r="B16" s="63">
        <v>1176</v>
      </c>
      <c r="C16" s="176">
        <v>28808.89</v>
      </c>
    </row>
    <row r="17" spans="1:3" x14ac:dyDescent="0.25">
      <c r="A17" s="175" t="s">
        <v>159</v>
      </c>
      <c r="B17" s="63">
        <v>9476</v>
      </c>
      <c r="C17" s="176">
        <v>45615.81</v>
      </c>
    </row>
    <row r="18" spans="1:3" x14ac:dyDescent="0.25">
      <c r="A18" s="175" t="s">
        <v>223</v>
      </c>
      <c r="B18" s="63">
        <v>183</v>
      </c>
      <c r="C18" s="176">
        <v>148.12</v>
      </c>
    </row>
    <row r="19" spans="1:3" x14ac:dyDescent="0.25">
      <c r="A19" s="175" t="s">
        <v>146</v>
      </c>
      <c r="B19" s="63">
        <v>2410</v>
      </c>
      <c r="C19" s="176">
        <v>10902.83</v>
      </c>
    </row>
    <row r="20" spans="1:3" x14ac:dyDescent="0.25">
      <c r="A20" s="175" t="s">
        <v>200</v>
      </c>
      <c r="B20" s="63">
        <v>2</v>
      </c>
      <c r="C20" s="176">
        <v>1.48</v>
      </c>
    </row>
    <row r="21" spans="1:3" x14ac:dyDescent="0.25">
      <c r="A21" s="175" t="s">
        <v>133</v>
      </c>
      <c r="B21" s="63">
        <v>15123</v>
      </c>
      <c r="C21" s="176">
        <v>4695.5600000000004</v>
      </c>
    </row>
    <row r="22" spans="1:3" x14ac:dyDescent="0.25">
      <c r="A22" s="175" t="s">
        <v>132</v>
      </c>
      <c r="B22" s="63">
        <v>92</v>
      </c>
      <c r="C22" s="176">
        <v>249.71</v>
      </c>
    </row>
    <row r="23" spans="1:3" x14ac:dyDescent="0.25">
      <c r="A23" s="175" t="s">
        <v>131</v>
      </c>
      <c r="B23" s="63">
        <v>42</v>
      </c>
      <c r="C23" s="176">
        <v>77.540000000000006</v>
      </c>
    </row>
    <row r="24" spans="1:3" x14ac:dyDescent="0.25">
      <c r="A24" s="175" t="s">
        <v>130</v>
      </c>
      <c r="B24" s="63">
        <v>157</v>
      </c>
      <c r="C24" s="176">
        <v>37.68</v>
      </c>
    </row>
    <row r="25" spans="1:3" x14ac:dyDescent="0.25">
      <c r="A25" s="175" t="s">
        <v>53</v>
      </c>
      <c r="B25" s="63">
        <v>7262</v>
      </c>
      <c r="C25" s="176">
        <v>2806.1</v>
      </c>
    </row>
    <row r="26" spans="1:3" x14ac:dyDescent="0.25">
      <c r="A26" s="175" t="s">
        <v>166</v>
      </c>
      <c r="B26" s="63">
        <v>1</v>
      </c>
      <c r="C26" s="176">
        <v>1.33</v>
      </c>
    </row>
    <row r="27" spans="1:3" x14ac:dyDescent="0.25">
      <c r="A27" s="175" t="s">
        <v>222</v>
      </c>
      <c r="B27" s="63">
        <v>9316</v>
      </c>
      <c r="C27" s="176">
        <v>19313.150000000001</v>
      </c>
    </row>
    <row r="28" spans="1:3" x14ac:dyDescent="0.25">
      <c r="A28" s="175" t="s">
        <v>129</v>
      </c>
      <c r="B28" s="63">
        <v>292</v>
      </c>
      <c r="C28" s="176">
        <v>656.36</v>
      </c>
    </row>
    <row r="29" spans="1:3" x14ac:dyDescent="0.25">
      <c r="A29" s="175" t="s">
        <v>128</v>
      </c>
      <c r="B29" s="63">
        <v>84</v>
      </c>
      <c r="C29" s="176">
        <v>637.08000000000004</v>
      </c>
    </row>
    <row r="30" spans="1:3" x14ac:dyDescent="0.25">
      <c r="A30" s="175" t="s">
        <v>158</v>
      </c>
      <c r="B30" s="63">
        <v>7848</v>
      </c>
      <c r="C30" s="176">
        <v>12169.21</v>
      </c>
    </row>
    <row r="31" spans="1:3" x14ac:dyDescent="0.25">
      <c r="A31" s="175" t="s">
        <v>214</v>
      </c>
      <c r="B31" s="63">
        <v>1935</v>
      </c>
      <c r="C31" s="176">
        <v>2783.45</v>
      </c>
    </row>
    <row r="32" spans="1:3" x14ac:dyDescent="0.25">
      <c r="A32" s="175" t="s">
        <v>157</v>
      </c>
      <c r="B32" s="63">
        <v>1636</v>
      </c>
      <c r="C32" s="176">
        <v>19650.259999999998</v>
      </c>
    </row>
    <row r="33" spans="1:3" x14ac:dyDescent="0.25">
      <c r="A33" s="175" t="s">
        <v>127</v>
      </c>
      <c r="B33" s="63">
        <v>2</v>
      </c>
      <c r="C33" s="176">
        <v>2.0499999999999998</v>
      </c>
    </row>
    <row r="34" spans="1:3" x14ac:dyDescent="0.25">
      <c r="A34" s="175" t="s">
        <v>98</v>
      </c>
      <c r="B34" s="63">
        <v>59</v>
      </c>
      <c r="C34" s="176">
        <v>1173.25</v>
      </c>
    </row>
    <row r="35" spans="1:3" x14ac:dyDescent="0.25">
      <c r="A35" s="175" t="s">
        <v>145</v>
      </c>
      <c r="B35" s="63">
        <v>14783</v>
      </c>
      <c r="C35" s="176">
        <v>101385.8</v>
      </c>
    </row>
    <row r="36" spans="1:3" x14ac:dyDescent="0.25">
      <c r="A36" s="175" t="s">
        <v>126</v>
      </c>
      <c r="B36" s="63">
        <v>68</v>
      </c>
      <c r="C36" s="176">
        <v>143.47999999999999</v>
      </c>
    </row>
    <row r="37" spans="1:3" x14ac:dyDescent="0.25">
      <c r="A37" s="175" t="s">
        <v>125</v>
      </c>
      <c r="B37" s="63">
        <v>354</v>
      </c>
      <c r="C37" s="176">
        <v>702.22</v>
      </c>
    </row>
    <row r="38" spans="1:3" x14ac:dyDescent="0.25">
      <c r="A38" s="175" t="s">
        <v>213</v>
      </c>
      <c r="B38" s="63">
        <v>79</v>
      </c>
      <c r="C38" s="176">
        <v>227.17</v>
      </c>
    </row>
    <row r="39" spans="1:3" x14ac:dyDescent="0.25">
      <c r="A39" s="175" t="s">
        <v>199</v>
      </c>
      <c r="B39" s="63">
        <v>83</v>
      </c>
      <c r="C39" s="176">
        <v>117.87</v>
      </c>
    </row>
    <row r="40" spans="1:3" x14ac:dyDescent="0.25">
      <c r="A40" s="175" t="s">
        <v>52</v>
      </c>
      <c r="B40" s="63">
        <v>663</v>
      </c>
      <c r="C40" s="176">
        <v>1004.1</v>
      </c>
    </row>
    <row r="41" spans="1:3" x14ac:dyDescent="0.25">
      <c r="A41" s="175" t="s">
        <v>51</v>
      </c>
      <c r="B41" s="63">
        <v>205</v>
      </c>
      <c r="C41" s="176">
        <v>36.520000000000003</v>
      </c>
    </row>
    <row r="42" spans="1:3" x14ac:dyDescent="0.25">
      <c r="A42" s="175" t="s">
        <v>50</v>
      </c>
      <c r="B42" s="63">
        <v>2</v>
      </c>
      <c r="C42" s="176">
        <v>0.53</v>
      </c>
    </row>
    <row r="43" spans="1:3" x14ac:dyDescent="0.25">
      <c r="A43" s="175" t="s">
        <v>108</v>
      </c>
      <c r="B43" s="63">
        <v>400</v>
      </c>
      <c r="C43" s="176">
        <v>3494.02</v>
      </c>
    </row>
    <row r="44" spans="1:3" x14ac:dyDescent="0.25">
      <c r="A44" s="175" t="s">
        <v>144</v>
      </c>
      <c r="B44" s="63">
        <v>45</v>
      </c>
      <c r="C44" s="176">
        <v>288.89999999999998</v>
      </c>
    </row>
    <row r="45" spans="1:3" x14ac:dyDescent="0.25">
      <c r="A45" s="175" t="s">
        <v>107</v>
      </c>
      <c r="B45" s="63">
        <v>459</v>
      </c>
      <c r="C45" s="176">
        <v>1225.51</v>
      </c>
    </row>
    <row r="46" spans="1:3" x14ac:dyDescent="0.25">
      <c r="A46" s="175" t="s">
        <v>106</v>
      </c>
      <c r="B46" s="63">
        <v>2360</v>
      </c>
      <c r="C46" s="176">
        <v>1296.1199999999999</v>
      </c>
    </row>
    <row r="47" spans="1:3" x14ac:dyDescent="0.25">
      <c r="A47" s="175" t="s">
        <v>212</v>
      </c>
      <c r="B47" s="63">
        <v>836</v>
      </c>
      <c r="C47" s="176">
        <v>856.86</v>
      </c>
    </row>
    <row r="48" spans="1:3" x14ac:dyDescent="0.25">
      <c r="A48" s="175" t="s">
        <v>198</v>
      </c>
      <c r="B48" s="63">
        <v>34</v>
      </c>
      <c r="C48" s="176">
        <v>102.69</v>
      </c>
    </row>
    <row r="49" spans="1:3" x14ac:dyDescent="0.25">
      <c r="A49" s="175" t="s">
        <v>149</v>
      </c>
      <c r="B49" s="63">
        <v>160</v>
      </c>
      <c r="C49" s="176">
        <v>221.66</v>
      </c>
    </row>
    <row r="50" spans="1:3" x14ac:dyDescent="0.25">
      <c r="A50" s="175" t="s">
        <v>184</v>
      </c>
      <c r="B50" s="63">
        <v>116</v>
      </c>
      <c r="C50" s="176">
        <v>146.09</v>
      </c>
    </row>
    <row r="51" spans="1:3" x14ac:dyDescent="0.25">
      <c r="A51" s="175" t="s">
        <v>49</v>
      </c>
      <c r="B51" s="63">
        <v>770</v>
      </c>
      <c r="C51" s="176">
        <v>290.85000000000002</v>
      </c>
    </row>
    <row r="52" spans="1:3" x14ac:dyDescent="0.25">
      <c r="A52" s="175" t="s">
        <v>211</v>
      </c>
      <c r="B52" s="63">
        <v>21</v>
      </c>
      <c r="C52" s="176">
        <v>41.52</v>
      </c>
    </row>
    <row r="53" spans="1:3" x14ac:dyDescent="0.25">
      <c r="A53" s="175" t="s">
        <v>97</v>
      </c>
      <c r="B53" s="63">
        <v>971</v>
      </c>
      <c r="C53" s="176">
        <v>18943.48</v>
      </c>
    </row>
    <row r="54" spans="1:3" x14ac:dyDescent="0.25">
      <c r="A54" s="175" t="s">
        <v>105</v>
      </c>
      <c r="B54" s="63">
        <v>581</v>
      </c>
      <c r="C54" s="176">
        <v>1329.57</v>
      </c>
    </row>
    <row r="55" spans="1:3" x14ac:dyDescent="0.25">
      <c r="A55" s="175" t="s">
        <v>183</v>
      </c>
      <c r="B55" s="63">
        <v>40</v>
      </c>
      <c r="C55" s="176">
        <v>36.409999999999997</v>
      </c>
    </row>
    <row r="56" spans="1:3" x14ac:dyDescent="0.25">
      <c r="A56" s="175" t="s">
        <v>197</v>
      </c>
      <c r="B56" s="63">
        <v>302</v>
      </c>
      <c r="C56" s="176">
        <v>1034.43</v>
      </c>
    </row>
    <row r="57" spans="1:3" x14ac:dyDescent="0.25">
      <c r="A57" s="175" t="s">
        <v>232</v>
      </c>
      <c r="B57" s="63">
        <v>3818</v>
      </c>
      <c r="C57" s="176">
        <v>6937.74</v>
      </c>
    </row>
    <row r="58" spans="1:3" x14ac:dyDescent="0.25">
      <c r="A58" s="175" t="s">
        <v>231</v>
      </c>
      <c r="B58" s="63">
        <v>170</v>
      </c>
      <c r="C58" s="176">
        <v>202.46</v>
      </c>
    </row>
    <row r="59" spans="1:3" x14ac:dyDescent="0.25">
      <c r="A59" s="175" t="s">
        <v>48</v>
      </c>
      <c r="B59" s="63">
        <v>1000</v>
      </c>
      <c r="C59" s="176">
        <v>480.23</v>
      </c>
    </row>
    <row r="60" spans="1:3" x14ac:dyDescent="0.25">
      <c r="A60" s="175" t="s">
        <v>96</v>
      </c>
      <c r="B60" s="63">
        <v>2</v>
      </c>
      <c r="C60" s="176">
        <v>0.45</v>
      </c>
    </row>
    <row r="61" spans="1:3" x14ac:dyDescent="0.25">
      <c r="A61" s="175" t="s">
        <v>165</v>
      </c>
      <c r="B61" s="63">
        <v>4</v>
      </c>
      <c r="C61" s="176">
        <v>4.99</v>
      </c>
    </row>
    <row r="62" spans="1:3" x14ac:dyDescent="0.25">
      <c r="A62" s="175" t="s">
        <v>143</v>
      </c>
      <c r="B62" s="63">
        <v>290</v>
      </c>
      <c r="C62" s="176">
        <v>1670.22</v>
      </c>
    </row>
    <row r="63" spans="1:3" x14ac:dyDescent="0.25">
      <c r="A63" s="175" t="s">
        <v>210</v>
      </c>
      <c r="B63" s="63">
        <v>3366</v>
      </c>
      <c r="C63" s="176">
        <v>6208.2</v>
      </c>
    </row>
    <row r="64" spans="1:3" x14ac:dyDescent="0.25">
      <c r="A64" s="175" t="s">
        <v>209</v>
      </c>
      <c r="B64" s="63">
        <v>407</v>
      </c>
      <c r="C64" s="176">
        <v>768.66</v>
      </c>
    </row>
    <row r="65" spans="1:3" x14ac:dyDescent="0.25">
      <c r="A65" s="175" t="s">
        <v>78</v>
      </c>
      <c r="B65" s="63">
        <v>5</v>
      </c>
      <c r="C65" s="176">
        <v>160.01</v>
      </c>
    </row>
    <row r="66" spans="1:3" x14ac:dyDescent="0.25">
      <c r="A66" s="175" t="s">
        <v>182</v>
      </c>
      <c r="B66" s="63">
        <v>131</v>
      </c>
      <c r="C66" s="176">
        <v>724.74</v>
      </c>
    </row>
    <row r="67" spans="1:3" x14ac:dyDescent="0.25">
      <c r="A67" s="175" t="s">
        <v>124</v>
      </c>
      <c r="B67" s="63">
        <v>159</v>
      </c>
      <c r="C67" s="176">
        <v>368.11</v>
      </c>
    </row>
    <row r="68" spans="1:3" x14ac:dyDescent="0.25">
      <c r="A68" s="175" t="s">
        <v>123</v>
      </c>
      <c r="B68" s="63">
        <v>340</v>
      </c>
      <c r="C68" s="176">
        <v>1775.52</v>
      </c>
    </row>
    <row r="69" spans="1:3" x14ac:dyDescent="0.25">
      <c r="A69" s="175" t="s">
        <v>122</v>
      </c>
      <c r="B69" s="63">
        <v>22</v>
      </c>
      <c r="C69" s="176">
        <v>156.63999999999999</v>
      </c>
    </row>
    <row r="70" spans="1:3" x14ac:dyDescent="0.25">
      <c r="A70" s="175" t="s">
        <v>156</v>
      </c>
      <c r="B70" s="63">
        <v>30850</v>
      </c>
      <c r="C70" s="176">
        <v>98798.03</v>
      </c>
    </row>
    <row r="71" spans="1:3" x14ac:dyDescent="0.25">
      <c r="A71" s="175" t="s">
        <v>181</v>
      </c>
      <c r="B71" s="63">
        <v>398</v>
      </c>
      <c r="C71" s="176">
        <v>612.55999999999995</v>
      </c>
    </row>
    <row r="72" spans="1:3" x14ac:dyDescent="0.25">
      <c r="A72" s="175" t="s">
        <v>192</v>
      </c>
      <c r="B72" s="63">
        <v>11857</v>
      </c>
      <c r="C72" s="176">
        <v>8861.65</v>
      </c>
    </row>
    <row r="73" spans="1:3" x14ac:dyDescent="0.25">
      <c r="A73" s="175" t="s">
        <v>121</v>
      </c>
      <c r="B73" s="63">
        <v>129</v>
      </c>
      <c r="C73" s="176">
        <v>146</v>
      </c>
    </row>
    <row r="74" spans="1:3" x14ac:dyDescent="0.25">
      <c r="A74" s="175" t="s">
        <v>120</v>
      </c>
      <c r="B74" s="63">
        <v>1</v>
      </c>
      <c r="C74" s="176">
        <v>0.28000000000000003</v>
      </c>
    </row>
    <row r="75" spans="1:3" x14ac:dyDescent="0.25">
      <c r="A75" s="175" t="s">
        <v>119</v>
      </c>
      <c r="B75" s="63">
        <v>94</v>
      </c>
      <c r="C75" s="176">
        <v>47.15</v>
      </c>
    </row>
    <row r="76" spans="1:3" x14ac:dyDescent="0.25">
      <c r="A76" s="175" t="s">
        <v>118</v>
      </c>
      <c r="B76" s="63">
        <v>233</v>
      </c>
      <c r="C76" s="176">
        <v>232.68</v>
      </c>
    </row>
    <row r="77" spans="1:3" x14ac:dyDescent="0.25">
      <c r="A77" s="175" t="s">
        <v>208</v>
      </c>
      <c r="B77" s="63">
        <v>20</v>
      </c>
      <c r="C77" s="176">
        <v>5.9</v>
      </c>
    </row>
    <row r="78" spans="1:3" x14ac:dyDescent="0.25">
      <c r="A78" s="175" t="s">
        <v>221</v>
      </c>
      <c r="B78" s="63">
        <v>1283</v>
      </c>
      <c r="C78" s="176">
        <v>1537.16</v>
      </c>
    </row>
    <row r="79" spans="1:3" x14ac:dyDescent="0.25">
      <c r="A79" s="175" t="s">
        <v>188</v>
      </c>
      <c r="B79" s="63">
        <v>35458</v>
      </c>
      <c r="C79" s="176">
        <v>221572.05</v>
      </c>
    </row>
    <row r="80" spans="1:3" x14ac:dyDescent="0.25">
      <c r="A80" s="175" t="s">
        <v>163</v>
      </c>
      <c r="B80" s="63">
        <v>352</v>
      </c>
      <c r="C80" s="176">
        <v>191.7</v>
      </c>
    </row>
    <row r="81" spans="1:3" x14ac:dyDescent="0.25">
      <c r="A81" s="175" t="s">
        <v>205</v>
      </c>
      <c r="B81" s="63">
        <v>6790</v>
      </c>
      <c r="C81" s="176">
        <v>1740.9</v>
      </c>
    </row>
    <row r="82" spans="1:3" x14ac:dyDescent="0.25">
      <c r="A82" s="175" t="s">
        <v>113</v>
      </c>
      <c r="B82" s="63">
        <v>27285</v>
      </c>
      <c r="C82" s="176">
        <v>8569.82</v>
      </c>
    </row>
    <row r="83" spans="1:3" x14ac:dyDescent="0.25">
      <c r="A83" s="175" t="s">
        <v>140</v>
      </c>
      <c r="B83" s="63">
        <v>346</v>
      </c>
      <c r="C83" s="176">
        <v>1004.21</v>
      </c>
    </row>
    <row r="84" spans="1:3" x14ac:dyDescent="0.25">
      <c r="A84" s="175" t="s">
        <v>102</v>
      </c>
      <c r="B84" s="63">
        <v>205</v>
      </c>
      <c r="C84" s="176">
        <v>275.81</v>
      </c>
    </row>
    <row r="85" spans="1:3" x14ac:dyDescent="0.25">
      <c r="A85" s="175" t="s">
        <v>94</v>
      </c>
      <c r="B85" s="63">
        <v>64</v>
      </c>
      <c r="C85" s="176">
        <v>740.3</v>
      </c>
    </row>
    <row r="86" spans="1:3" x14ac:dyDescent="0.25">
      <c r="A86" s="175" t="s">
        <v>152</v>
      </c>
      <c r="B86" s="63">
        <v>327</v>
      </c>
      <c r="C86" s="176">
        <v>1116.01</v>
      </c>
    </row>
    <row r="87" spans="1:3" x14ac:dyDescent="0.25">
      <c r="A87" s="175" t="s">
        <v>228</v>
      </c>
      <c r="B87" s="63">
        <v>469</v>
      </c>
      <c r="C87" s="176">
        <v>416.59</v>
      </c>
    </row>
    <row r="88" spans="1:3" x14ac:dyDescent="0.25">
      <c r="A88" s="175" t="s">
        <v>218</v>
      </c>
      <c r="B88" s="63">
        <v>772</v>
      </c>
      <c r="C88" s="176">
        <v>753.67</v>
      </c>
    </row>
    <row r="89" spans="1:3" x14ac:dyDescent="0.25">
      <c r="A89" s="175" t="s">
        <v>195</v>
      </c>
      <c r="B89" s="63">
        <v>94</v>
      </c>
      <c r="C89" s="176">
        <v>17.149999999999999</v>
      </c>
    </row>
    <row r="90" spans="1:3" x14ac:dyDescent="0.25">
      <c r="A90" s="175" t="s">
        <v>179</v>
      </c>
      <c r="B90" s="63">
        <v>1147</v>
      </c>
      <c r="C90" s="176">
        <v>334.5</v>
      </c>
    </row>
    <row r="91" spans="1:3" x14ac:dyDescent="0.25">
      <c r="A91" s="175" t="s">
        <v>172</v>
      </c>
      <c r="B91" s="63">
        <v>7280</v>
      </c>
      <c r="C91" s="176">
        <v>55590.03</v>
      </c>
    </row>
    <row r="92" spans="1:3" x14ac:dyDescent="0.25">
      <c r="A92" s="175" t="s">
        <v>171</v>
      </c>
      <c r="B92" s="63">
        <v>38154</v>
      </c>
      <c r="C92" s="176">
        <v>972775.78</v>
      </c>
    </row>
    <row r="93" spans="1:3" x14ac:dyDescent="0.25">
      <c r="A93" s="175" t="s">
        <v>117</v>
      </c>
      <c r="B93" s="63">
        <v>9</v>
      </c>
      <c r="C93" s="176">
        <v>1.7</v>
      </c>
    </row>
    <row r="94" spans="1:3" x14ac:dyDescent="0.25">
      <c r="A94" s="175" t="s">
        <v>207</v>
      </c>
      <c r="B94" s="63">
        <v>975</v>
      </c>
      <c r="C94" s="176">
        <v>4445.07</v>
      </c>
    </row>
    <row r="95" spans="1:3" x14ac:dyDescent="0.25">
      <c r="A95" s="175" t="s">
        <v>206</v>
      </c>
      <c r="B95" s="63">
        <v>781</v>
      </c>
      <c r="C95" s="176">
        <v>2112.66</v>
      </c>
    </row>
    <row r="96" spans="1:3" x14ac:dyDescent="0.25">
      <c r="A96" s="175" t="s">
        <v>116</v>
      </c>
      <c r="B96" s="63">
        <v>207</v>
      </c>
      <c r="C96" s="176">
        <v>933.83</v>
      </c>
    </row>
    <row r="97" spans="1:3" x14ac:dyDescent="0.25">
      <c r="A97" s="175" t="s">
        <v>220</v>
      </c>
      <c r="B97" s="63">
        <v>537</v>
      </c>
      <c r="C97" s="176">
        <v>17849.96</v>
      </c>
    </row>
    <row r="98" spans="1:3" x14ac:dyDescent="0.25">
      <c r="A98" s="175" t="s">
        <v>219</v>
      </c>
      <c r="B98" s="63">
        <v>12</v>
      </c>
      <c r="C98" s="176">
        <v>34.65</v>
      </c>
    </row>
    <row r="99" spans="1:3" x14ac:dyDescent="0.25">
      <c r="A99" s="175" t="s">
        <v>86</v>
      </c>
      <c r="B99" s="63">
        <v>242</v>
      </c>
      <c r="C99" s="176">
        <v>1894.4</v>
      </c>
    </row>
    <row r="100" spans="1:3" x14ac:dyDescent="0.25">
      <c r="A100" s="175" t="s">
        <v>91</v>
      </c>
      <c r="B100" s="63">
        <v>24029</v>
      </c>
      <c r="C100" s="176">
        <v>99161.75</v>
      </c>
    </row>
    <row r="101" spans="1:3" x14ac:dyDescent="0.25">
      <c r="A101" s="175" t="s">
        <v>77</v>
      </c>
      <c r="B101" s="63">
        <v>65</v>
      </c>
      <c r="C101" s="176">
        <v>2187.62</v>
      </c>
    </row>
    <row r="102" spans="1:3" x14ac:dyDescent="0.25">
      <c r="A102" s="175" t="s">
        <v>76</v>
      </c>
      <c r="B102" s="63">
        <v>24</v>
      </c>
      <c r="C102" s="176">
        <v>149.15</v>
      </c>
    </row>
    <row r="103" spans="1:3" x14ac:dyDescent="0.25">
      <c r="A103" s="175" t="s">
        <v>73</v>
      </c>
      <c r="B103" s="63">
        <v>225</v>
      </c>
      <c r="C103" s="176">
        <v>5236.29</v>
      </c>
    </row>
    <row r="104" spans="1:3" x14ac:dyDescent="0.25">
      <c r="A104" s="175" t="s">
        <v>72</v>
      </c>
      <c r="B104" s="63">
        <v>697</v>
      </c>
      <c r="C104" s="176">
        <v>19575.98</v>
      </c>
    </row>
    <row r="105" spans="1:3" x14ac:dyDescent="0.25">
      <c r="A105" s="175" t="s">
        <v>69</v>
      </c>
      <c r="B105" s="63">
        <v>230</v>
      </c>
      <c r="C105" s="176">
        <v>1092.23</v>
      </c>
    </row>
    <row r="106" spans="1:3" x14ac:dyDescent="0.25">
      <c r="A106" s="175" t="s">
        <v>68</v>
      </c>
      <c r="B106" s="63">
        <v>130</v>
      </c>
      <c r="C106" s="176">
        <v>912.07</v>
      </c>
    </row>
    <row r="107" spans="1:3" x14ac:dyDescent="0.25">
      <c r="A107" s="175" t="s">
        <v>142</v>
      </c>
      <c r="B107" s="63">
        <v>36202</v>
      </c>
      <c r="C107" s="176">
        <v>558014.14</v>
      </c>
    </row>
    <row r="108" spans="1:3" x14ac:dyDescent="0.25">
      <c r="A108" s="175" t="s">
        <v>115</v>
      </c>
      <c r="B108" s="63">
        <v>1</v>
      </c>
      <c r="C108" s="176">
        <v>0.02</v>
      </c>
    </row>
    <row r="109" spans="1:3" x14ac:dyDescent="0.25">
      <c r="A109" s="175" t="s">
        <v>114</v>
      </c>
      <c r="B109" s="63">
        <v>1</v>
      </c>
      <c r="C109" s="176">
        <v>3.77</v>
      </c>
    </row>
    <row r="110" spans="1:3" x14ac:dyDescent="0.25">
      <c r="A110" s="175" t="s">
        <v>196</v>
      </c>
      <c r="B110" s="63">
        <v>39</v>
      </c>
      <c r="C110" s="176">
        <v>164.64</v>
      </c>
    </row>
    <row r="111" spans="1:3" x14ac:dyDescent="0.25">
      <c r="A111" s="175" t="s">
        <v>180</v>
      </c>
      <c r="B111" s="63">
        <v>45</v>
      </c>
      <c r="C111" s="176">
        <v>31.84</v>
      </c>
    </row>
    <row r="112" spans="1:3" x14ac:dyDescent="0.25">
      <c r="A112" s="175" t="s">
        <v>176</v>
      </c>
      <c r="B112" s="63">
        <v>4833</v>
      </c>
      <c r="C112" s="176">
        <v>184237.1</v>
      </c>
    </row>
    <row r="113" spans="1:3" x14ac:dyDescent="0.25">
      <c r="A113" s="175" t="s">
        <v>95</v>
      </c>
      <c r="B113" s="63">
        <v>18</v>
      </c>
      <c r="C113" s="176">
        <v>75.849999999999994</v>
      </c>
    </row>
    <row r="114" spans="1:3" x14ac:dyDescent="0.25">
      <c r="A114" s="175" t="s">
        <v>155</v>
      </c>
      <c r="B114" s="63">
        <v>1825</v>
      </c>
      <c r="C114" s="176">
        <v>6703.2</v>
      </c>
    </row>
    <row r="115" spans="1:3" x14ac:dyDescent="0.25">
      <c r="A115" s="175" t="s">
        <v>85</v>
      </c>
      <c r="B115" s="63">
        <v>11</v>
      </c>
      <c r="C115" s="176">
        <v>74.16</v>
      </c>
    </row>
    <row r="116" spans="1:3" x14ac:dyDescent="0.25">
      <c r="A116" s="175" t="s">
        <v>230</v>
      </c>
      <c r="B116" s="63">
        <v>3</v>
      </c>
      <c r="C116" s="176">
        <v>1.82</v>
      </c>
    </row>
    <row r="117" spans="1:3" x14ac:dyDescent="0.25">
      <c r="A117" s="175" t="s">
        <v>229</v>
      </c>
      <c r="B117" s="63">
        <v>254</v>
      </c>
      <c r="C117" s="176">
        <v>902.56</v>
      </c>
    </row>
    <row r="118" spans="1:3" x14ac:dyDescent="0.25">
      <c r="A118" s="175" t="s">
        <v>28</v>
      </c>
      <c r="B118" s="63">
        <v>595</v>
      </c>
      <c r="C118" s="176">
        <v>18972.45</v>
      </c>
    </row>
    <row r="119" spans="1:3" x14ac:dyDescent="0.25">
      <c r="A119" s="175" t="s">
        <v>104</v>
      </c>
      <c r="B119" s="63">
        <v>729</v>
      </c>
      <c r="C119" s="176">
        <v>10176.9</v>
      </c>
    </row>
    <row r="120" spans="1:3" x14ac:dyDescent="0.25">
      <c r="A120" s="175" t="s">
        <v>103</v>
      </c>
      <c r="B120" s="63">
        <v>813</v>
      </c>
      <c r="C120" s="176">
        <v>1078.24</v>
      </c>
    </row>
    <row r="121" spans="1:3" x14ac:dyDescent="0.25">
      <c r="A121" s="175" t="s">
        <v>141</v>
      </c>
      <c r="B121" s="63">
        <v>103</v>
      </c>
      <c r="C121" s="176">
        <v>1187.8499999999999</v>
      </c>
    </row>
    <row r="122" spans="1:3" x14ac:dyDescent="0.25">
      <c r="A122" s="175" t="s">
        <v>154</v>
      </c>
      <c r="B122" s="63">
        <v>5181</v>
      </c>
      <c r="C122" s="176">
        <v>34349.78</v>
      </c>
    </row>
    <row r="123" spans="1:3" x14ac:dyDescent="0.25">
      <c r="A123" s="175" t="s">
        <v>153</v>
      </c>
      <c r="B123" s="63">
        <v>1267</v>
      </c>
      <c r="C123" s="176">
        <v>21313.119999999999</v>
      </c>
    </row>
    <row r="124" spans="1:3" x14ac:dyDescent="0.25">
      <c r="A124" s="175" t="s">
        <v>168</v>
      </c>
      <c r="B124" s="63">
        <v>31608</v>
      </c>
      <c r="C124" s="176">
        <v>74929.179999999993</v>
      </c>
    </row>
    <row r="125" spans="1:3" x14ac:dyDescent="0.25">
      <c r="A125" s="175" t="s">
        <v>164</v>
      </c>
      <c r="B125" s="63">
        <v>46</v>
      </c>
      <c r="C125" s="176">
        <v>66.25</v>
      </c>
    </row>
    <row r="126" spans="1:3" x14ac:dyDescent="0.25">
      <c r="A126" s="375" t="s">
        <v>241</v>
      </c>
      <c r="B126" s="375"/>
      <c r="C126" s="177">
        <f>SUM(C5:C125)</f>
        <v>2770339.5200000009</v>
      </c>
    </row>
  </sheetData>
  <sheetProtection password="DA62" sheet="1" objects="1" scenarios="1"/>
  <mergeCells count="4">
    <mergeCell ref="A126:B126"/>
    <mergeCell ref="B3:C3"/>
    <mergeCell ref="A3:A4"/>
    <mergeCell ref="A1:C1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9">
    <pageSetUpPr fitToPage="1"/>
  </sheetPr>
  <dimension ref="A1:C122"/>
  <sheetViews>
    <sheetView showGridLines="0" workbookViewId="0">
      <pane ySplit="4" topLeftCell="A5" activePane="bottomLeft" state="frozen"/>
      <selection pane="bottomLeft" sqref="A1:C1"/>
    </sheetView>
  </sheetViews>
  <sheetFormatPr defaultRowHeight="15" x14ac:dyDescent="0.25"/>
  <cols>
    <col min="1" max="1" width="48.125" style="121" bestFit="1" customWidth="1"/>
    <col min="2" max="2" width="14.75" style="121" bestFit="1" customWidth="1"/>
    <col min="3" max="3" width="12.625" style="121" bestFit="1" customWidth="1"/>
    <col min="4" max="16384" width="9" style="121"/>
  </cols>
  <sheetData>
    <row r="1" spans="1:3" ht="15" customHeight="1" x14ac:dyDescent="0.25">
      <c r="A1" s="361" t="s">
        <v>484</v>
      </c>
      <c r="B1" s="361"/>
      <c r="C1" s="361"/>
    </row>
    <row r="2" spans="1:3" x14ac:dyDescent="0.25">
      <c r="A2" s="174"/>
      <c r="B2" s="174"/>
      <c r="C2" s="174"/>
    </row>
    <row r="3" spans="1:3" x14ac:dyDescent="0.25">
      <c r="A3" s="359" t="s">
        <v>236</v>
      </c>
      <c r="B3" s="354">
        <v>2015</v>
      </c>
      <c r="C3" s="354"/>
    </row>
    <row r="4" spans="1:3" x14ac:dyDescent="0.25">
      <c r="A4" s="359"/>
      <c r="B4" s="286" t="s">
        <v>235</v>
      </c>
      <c r="C4" s="179" t="s">
        <v>240</v>
      </c>
    </row>
    <row r="5" spans="1:3" x14ac:dyDescent="0.25">
      <c r="A5" s="175" t="s">
        <v>202</v>
      </c>
      <c r="B5" s="63">
        <v>12</v>
      </c>
      <c r="C5" s="176">
        <v>19.47</v>
      </c>
    </row>
    <row r="6" spans="1:3" x14ac:dyDescent="0.25">
      <c r="A6" s="175" t="s">
        <v>137</v>
      </c>
      <c r="B6" s="63">
        <v>1099</v>
      </c>
      <c r="C6" s="176">
        <v>298.85000000000002</v>
      </c>
    </row>
    <row r="7" spans="1:3" x14ac:dyDescent="0.25">
      <c r="A7" s="175" t="s">
        <v>135</v>
      </c>
      <c r="B7" s="63">
        <v>61</v>
      </c>
      <c r="C7" s="176">
        <v>20.84</v>
      </c>
    </row>
    <row r="8" spans="1:3" x14ac:dyDescent="0.25">
      <c r="A8" s="175" t="s">
        <v>225</v>
      </c>
      <c r="B8" s="63">
        <v>496</v>
      </c>
      <c r="C8" s="176">
        <v>736.47</v>
      </c>
    </row>
    <row r="9" spans="1:3" x14ac:dyDescent="0.25">
      <c r="A9" s="175" t="s">
        <v>88</v>
      </c>
      <c r="B9" s="63">
        <v>1</v>
      </c>
      <c r="C9" s="176">
        <v>0.12</v>
      </c>
    </row>
    <row r="10" spans="1:3" x14ac:dyDescent="0.25">
      <c r="A10" s="175" t="s">
        <v>134</v>
      </c>
      <c r="B10" s="63">
        <v>43</v>
      </c>
      <c r="C10" s="176">
        <v>5.8</v>
      </c>
    </row>
    <row r="11" spans="1:3" x14ac:dyDescent="0.25">
      <c r="A11" s="175" t="s">
        <v>215</v>
      </c>
      <c r="B11" s="63">
        <v>214</v>
      </c>
      <c r="C11" s="176">
        <v>73.180000000000007</v>
      </c>
    </row>
    <row r="12" spans="1:3" x14ac:dyDescent="0.25">
      <c r="A12" s="175" t="s">
        <v>224</v>
      </c>
      <c r="B12" s="63">
        <v>3944</v>
      </c>
      <c r="C12" s="176">
        <v>2606.58</v>
      </c>
    </row>
    <row r="13" spans="1:3" x14ac:dyDescent="0.25">
      <c r="A13" s="175" t="s">
        <v>99</v>
      </c>
      <c r="B13" s="63">
        <v>8</v>
      </c>
      <c r="C13" s="176">
        <v>1.61</v>
      </c>
    </row>
    <row r="14" spans="1:3" x14ac:dyDescent="0.25">
      <c r="A14" s="175" t="s">
        <v>185</v>
      </c>
      <c r="B14" s="63">
        <v>32</v>
      </c>
      <c r="C14" s="176">
        <v>21.76</v>
      </c>
    </row>
    <row r="15" spans="1:3" x14ac:dyDescent="0.25">
      <c r="A15" s="175" t="s">
        <v>201</v>
      </c>
      <c r="B15" s="63">
        <v>1</v>
      </c>
      <c r="C15" s="176">
        <v>1.02</v>
      </c>
    </row>
    <row r="16" spans="1:3" x14ac:dyDescent="0.25">
      <c r="A16" s="175" t="s">
        <v>30</v>
      </c>
      <c r="B16" s="63">
        <v>55</v>
      </c>
      <c r="C16" s="176">
        <v>29.47</v>
      </c>
    </row>
    <row r="17" spans="1:3" x14ac:dyDescent="0.25">
      <c r="A17" s="175" t="s">
        <v>159</v>
      </c>
      <c r="B17" s="63">
        <v>4744</v>
      </c>
      <c r="C17" s="176">
        <v>3407.67</v>
      </c>
    </row>
    <row r="18" spans="1:3" x14ac:dyDescent="0.25">
      <c r="A18" s="175" t="s">
        <v>223</v>
      </c>
      <c r="B18" s="63">
        <v>191</v>
      </c>
      <c r="C18" s="176">
        <v>69.69</v>
      </c>
    </row>
    <row r="19" spans="1:3" x14ac:dyDescent="0.25">
      <c r="A19" s="175" t="s">
        <v>146</v>
      </c>
      <c r="B19" s="63">
        <v>1082</v>
      </c>
      <c r="C19" s="176">
        <v>510.54</v>
      </c>
    </row>
    <row r="20" spans="1:3" x14ac:dyDescent="0.25">
      <c r="A20" s="175" t="s">
        <v>200</v>
      </c>
      <c r="B20" s="63">
        <v>1</v>
      </c>
      <c r="C20" s="176">
        <v>0.73</v>
      </c>
    </row>
    <row r="21" spans="1:3" x14ac:dyDescent="0.25">
      <c r="A21" s="175" t="s">
        <v>133</v>
      </c>
      <c r="B21" s="63">
        <v>17856</v>
      </c>
      <c r="C21" s="176">
        <v>2178.2800000000002</v>
      </c>
    </row>
    <row r="22" spans="1:3" x14ac:dyDescent="0.25">
      <c r="A22" s="175" t="s">
        <v>132</v>
      </c>
      <c r="B22" s="63">
        <v>22</v>
      </c>
      <c r="C22" s="176">
        <v>12.3</v>
      </c>
    </row>
    <row r="23" spans="1:3" x14ac:dyDescent="0.25">
      <c r="A23" s="175" t="s">
        <v>131</v>
      </c>
      <c r="B23" s="63">
        <v>9</v>
      </c>
      <c r="C23" s="176">
        <v>3.13</v>
      </c>
    </row>
    <row r="24" spans="1:3" x14ac:dyDescent="0.25">
      <c r="A24" s="175" t="s">
        <v>130</v>
      </c>
      <c r="B24" s="63">
        <v>74</v>
      </c>
      <c r="C24" s="176">
        <v>7.55</v>
      </c>
    </row>
    <row r="25" spans="1:3" x14ac:dyDescent="0.25">
      <c r="A25" s="175" t="s">
        <v>53</v>
      </c>
      <c r="B25" s="63">
        <v>6764</v>
      </c>
      <c r="C25" s="176">
        <v>555.22</v>
      </c>
    </row>
    <row r="26" spans="1:3" x14ac:dyDescent="0.25">
      <c r="A26" s="175" t="s">
        <v>166</v>
      </c>
      <c r="B26" s="63">
        <v>1</v>
      </c>
      <c r="C26" s="176">
        <v>0.05</v>
      </c>
    </row>
    <row r="27" spans="1:3" x14ac:dyDescent="0.25">
      <c r="A27" s="175" t="s">
        <v>222</v>
      </c>
      <c r="B27" s="63">
        <v>7991</v>
      </c>
      <c r="C27" s="176">
        <v>11351.87</v>
      </c>
    </row>
    <row r="28" spans="1:3" x14ac:dyDescent="0.25">
      <c r="A28" s="175" t="s">
        <v>129</v>
      </c>
      <c r="B28" s="63">
        <v>224</v>
      </c>
      <c r="C28" s="176">
        <v>21.09</v>
      </c>
    </row>
    <row r="29" spans="1:3" x14ac:dyDescent="0.25">
      <c r="A29" s="175" t="s">
        <v>128</v>
      </c>
      <c r="B29" s="63">
        <v>16</v>
      </c>
      <c r="C29" s="176">
        <v>88.08</v>
      </c>
    </row>
    <row r="30" spans="1:3" x14ac:dyDescent="0.25">
      <c r="A30" s="175" t="s">
        <v>158</v>
      </c>
      <c r="B30" s="63">
        <v>3855</v>
      </c>
      <c r="C30" s="176">
        <v>2413.0100000000002</v>
      </c>
    </row>
    <row r="31" spans="1:3" x14ac:dyDescent="0.25">
      <c r="A31" s="175" t="s">
        <v>214</v>
      </c>
      <c r="B31" s="63">
        <v>1810</v>
      </c>
      <c r="C31" s="176">
        <v>1164.55</v>
      </c>
    </row>
    <row r="32" spans="1:3" x14ac:dyDescent="0.25">
      <c r="A32" s="175" t="s">
        <v>157</v>
      </c>
      <c r="B32" s="63">
        <v>265</v>
      </c>
      <c r="C32" s="176">
        <v>276.05</v>
      </c>
    </row>
    <row r="33" spans="1:3" x14ac:dyDescent="0.25">
      <c r="A33" s="175" t="s">
        <v>145</v>
      </c>
      <c r="B33" s="63">
        <v>8734</v>
      </c>
      <c r="C33" s="176">
        <v>5563.47</v>
      </c>
    </row>
    <row r="34" spans="1:3" x14ac:dyDescent="0.25">
      <c r="A34" s="175" t="s">
        <v>126</v>
      </c>
      <c r="B34" s="63">
        <v>7</v>
      </c>
      <c r="C34" s="176">
        <v>4.2</v>
      </c>
    </row>
    <row r="35" spans="1:3" x14ac:dyDescent="0.25">
      <c r="A35" s="175" t="s">
        <v>125</v>
      </c>
      <c r="B35" s="63">
        <v>253</v>
      </c>
      <c r="C35" s="176">
        <v>55.28</v>
      </c>
    </row>
    <row r="36" spans="1:3" x14ac:dyDescent="0.25">
      <c r="A36" s="175" t="s">
        <v>213</v>
      </c>
      <c r="B36" s="63">
        <v>16</v>
      </c>
      <c r="C36" s="176">
        <v>5.05</v>
      </c>
    </row>
    <row r="37" spans="1:3" x14ac:dyDescent="0.25">
      <c r="A37" s="175" t="s">
        <v>199</v>
      </c>
      <c r="B37" s="63">
        <v>26</v>
      </c>
      <c r="C37" s="176">
        <v>13.47</v>
      </c>
    </row>
    <row r="38" spans="1:3" x14ac:dyDescent="0.25">
      <c r="A38" s="175" t="s">
        <v>52</v>
      </c>
      <c r="B38" s="63">
        <v>8</v>
      </c>
      <c r="C38" s="176">
        <v>0.24</v>
      </c>
    </row>
    <row r="39" spans="1:3" x14ac:dyDescent="0.25">
      <c r="A39" s="175" t="s">
        <v>51</v>
      </c>
      <c r="B39" s="63">
        <v>54</v>
      </c>
      <c r="C39" s="176">
        <v>4.9400000000000004</v>
      </c>
    </row>
    <row r="40" spans="1:3" x14ac:dyDescent="0.25">
      <c r="A40" s="175" t="s">
        <v>108</v>
      </c>
      <c r="B40" s="63">
        <v>62</v>
      </c>
      <c r="C40" s="176">
        <v>15.36</v>
      </c>
    </row>
    <row r="41" spans="1:3" x14ac:dyDescent="0.25">
      <c r="A41" s="175" t="s">
        <v>144</v>
      </c>
      <c r="B41" s="63">
        <v>7</v>
      </c>
      <c r="C41" s="176">
        <v>2.17</v>
      </c>
    </row>
    <row r="42" spans="1:3" x14ac:dyDescent="0.25">
      <c r="A42" s="175" t="s">
        <v>107</v>
      </c>
      <c r="B42" s="63">
        <v>487</v>
      </c>
      <c r="C42" s="176">
        <v>91.82</v>
      </c>
    </row>
    <row r="43" spans="1:3" x14ac:dyDescent="0.25">
      <c r="A43" s="175" t="s">
        <v>106</v>
      </c>
      <c r="B43" s="63">
        <v>3196</v>
      </c>
      <c r="C43" s="176">
        <v>423.08</v>
      </c>
    </row>
    <row r="44" spans="1:3" x14ac:dyDescent="0.25">
      <c r="A44" s="175" t="s">
        <v>212</v>
      </c>
      <c r="B44" s="63">
        <v>323</v>
      </c>
      <c r="C44" s="176">
        <v>103.9</v>
      </c>
    </row>
    <row r="45" spans="1:3" x14ac:dyDescent="0.25">
      <c r="A45" s="175" t="s">
        <v>198</v>
      </c>
      <c r="B45" s="63">
        <v>3</v>
      </c>
      <c r="C45" s="176">
        <v>3.13</v>
      </c>
    </row>
    <row r="46" spans="1:3" x14ac:dyDescent="0.25">
      <c r="A46" s="175" t="s">
        <v>149</v>
      </c>
      <c r="B46" s="63">
        <v>139</v>
      </c>
      <c r="C46" s="176">
        <v>59.94</v>
      </c>
    </row>
    <row r="47" spans="1:3" x14ac:dyDescent="0.25">
      <c r="A47" s="175" t="s">
        <v>184</v>
      </c>
      <c r="B47" s="63">
        <v>110</v>
      </c>
      <c r="C47" s="176">
        <v>126.55</v>
      </c>
    </row>
    <row r="48" spans="1:3" x14ac:dyDescent="0.25">
      <c r="A48" s="175" t="s">
        <v>49</v>
      </c>
      <c r="B48" s="63">
        <v>206</v>
      </c>
      <c r="C48" s="176">
        <v>11.44</v>
      </c>
    </row>
    <row r="49" spans="1:3" x14ac:dyDescent="0.25">
      <c r="A49" s="175" t="s">
        <v>211</v>
      </c>
      <c r="B49" s="63">
        <v>9</v>
      </c>
      <c r="C49" s="176">
        <v>4.41</v>
      </c>
    </row>
    <row r="50" spans="1:3" x14ac:dyDescent="0.25">
      <c r="A50" s="175" t="s">
        <v>97</v>
      </c>
      <c r="B50" s="63">
        <v>120</v>
      </c>
      <c r="C50" s="176">
        <v>137.43</v>
      </c>
    </row>
    <row r="51" spans="1:3" x14ac:dyDescent="0.25">
      <c r="A51" s="175" t="s">
        <v>105</v>
      </c>
      <c r="B51" s="63">
        <v>489</v>
      </c>
      <c r="C51" s="176">
        <v>65.28</v>
      </c>
    </row>
    <row r="52" spans="1:3" x14ac:dyDescent="0.25">
      <c r="A52" s="175" t="s">
        <v>183</v>
      </c>
      <c r="B52" s="63">
        <v>49</v>
      </c>
      <c r="C52" s="176">
        <v>22.97</v>
      </c>
    </row>
    <row r="53" spans="1:3" x14ac:dyDescent="0.25">
      <c r="A53" s="175" t="s">
        <v>87</v>
      </c>
      <c r="B53" s="63">
        <v>2</v>
      </c>
      <c r="C53" s="176">
        <v>0.14000000000000001</v>
      </c>
    </row>
    <row r="54" spans="1:3" x14ac:dyDescent="0.25">
      <c r="A54" s="175" t="s">
        <v>197</v>
      </c>
      <c r="B54" s="63">
        <v>272</v>
      </c>
      <c r="C54" s="176">
        <v>697.55</v>
      </c>
    </row>
    <row r="55" spans="1:3" x14ac:dyDescent="0.25">
      <c r="A55" s="175" t="s">
        <v>232</v>
      </c>
      <c r="B55" s="63">
        <v>2085</v>
      </c>
      <c r="C55" s="176">
        <v>757.89</v>
      </c>
    </row>
    <row r="56" spans="1:3" x14ac:dyDescent="0.25">
      <c r="A56" s="175" t="s">
        <v>231</v>
      </c>
      <c r="B56" s="63">
        <v>77</v>
      </c>
      <c r="C56" s="176">
        <v>81.819999999999993</v>
      </c>
    </row>
    <row r="57" spans="1:3" x14ac:dyDescent="0.25">
      <c r="A57" s="175" t="s">
        <v>48</v>
      </c>
      <c r="B57" s="63">
        <v>111</v>
      </c>
      <c r="C57" s="176">
        <v>7.49</v>
      </c>
    </row>
    <row r="58" spans="1:3" x14ac:dyDescent="0.25">
      <c r="A58" s="175" t="s">
        <v>143</v>
      </c>
      <c r="B58" s="63">
        <v>23</v>
      </c>
      <c r="C58" s="176">
        <v>6.25</v>
      </c>
    </row>
    <row r="59" spans="1:3" x14ac:dyDescent="0.25">
      <c r="A59" s="175" t="s">
        <v>210</v>
      </c>
      <c r="B59" s="63">
        <v>2757</v>
      </c>
      <c r="C59" s="176">
        <v>2194.5700000000002</v>
      </c>
    </row>
    <row r="60" spans="1:3" x14ac:dyDescent="0.25">
      <c r="A60" s="175" t="s">
        <v>209</v>
      </c>
      <c r="B60" s="63">
        <v>321</v>
      </c>
      <c r="C60" s="176">
        <v>126.67</v>
      </c>
    </row>
    <row r="61" spans="1:3" x14ac:dyDescent="0.25">
      <c r="A61" s="175" t="s">
        <v>78</v>
      </c>
      <c r="B61" s="63">
        <v>4</v>
      </c>
      <c r="C61" s="176">
        <v>51.56</v>
      </c>
    </row>
    <row r="62" spans="1:3" x14ac:dyDescent="0.25">
      <c r="A62" s="175" t="s">
        <v>182</v>
      </c>
      <c r="B62" s="63">
        <v>75</v>
      </c>
      <c r="C62" s="176">
        <v>196.77</v>
      </c>
    </row>
    <row r="63" spans="1:3" x14ac:dyDescent="0.25">
      <c r="A63" s="175" t="s">
        <v>124</v>
      </c>
      <c r="B63" s="63">
        <v>48</v>
      </c>
      <c r="C63" s="176">
        <v>10.08</v>
      </c>
    </row>
    <row r="64" spans="1:3" x14ac:dyDescent="0.25">
      <c r="A64" s="175" t="s">
        <v>123</v>
      </c>
      <c r="B64" s="63">
        <v>81</v>
      </c>
      <c r="C64" s="176">
        <v>35.06</v>
      </c>
    </row>
    <row r="65" spans="1:3" x14ac:dyDescent="0.25">
      <c r="A65" s="175" t="s">
        <v>122</v>
      </c>
      <c r="B65" s="63">
        <v>14</v>
      </c>
      <c r="C65" s="176">
        <v>2.0099999999999998</v>
      </c>
    </row>
    <row r="66" spans="1:3" x14ac:dyDescent="0.25">
      <c r="A66" s="175" t="s">
        <v>156</v>
      </c>
      <c r="B66" s="63">
        <v>27745</v>
      </c>
      <c r="C66" s="176">
        <v>14975.53</v>
      </c>
    </row>
    <row r="67" spans="1:3" x14ac:dyDescent="0.25">
      <c r="A67" s="175" t="s">
        <v>181</v>
      </c>
      <c r="B67" s="63">
        <v>490</v>
      </c>
      <c r="C67" s="176">
        <v>582.07000000000005</v>
      </c>
    </row>
    <row r="68" spans="1:3" x14ac:dyDescent="0.25">
      <c r="A68" s="175" t="s">
        <v>192</v>
      </c>
      <c r="B68" s="63">
        <v>15024</v>
      </c>
      <c r="C68" s="176">
        <v>6011.98</v>
      </c>
    </row>
    <row r="69" spans="1:3" x14ac:dyDescent="0.25">
      <c r="A69" s="175" t="s">
        <v>121</v>
      </c>
      <c r="B69" s="63">
        <v>63</v>
      </c>
      <c r="C69" s="176">
        <v>31.37</v>
      </c>
    </row>
    <row r="70" spans="1:3" x14ac:dyDescent="0.25">
      <c r="A70" s="175" t="s">
        <v>120</v>
      </c>
      <c r="B70" s="63">
        <v>1</v>
      </c>
      <c r="C70" s="176">
        <v>0.03</v>
      </c>
    </row>
    <row r="71" spans="1:3" x14ac:dyDescent="0.25">
      <c r="A71" s="175" t="s">
        <v>119</v>
      </c>
      <c r="B71" s="63">
        <v>32</v>
      </c>
      <c r="C71" s="176">
        <v>7.08</v>
      </c>
    </row>
    <row r="72" spans="1:3" x14ac:dyDescent="0.25">
      <c r="A72" s="175" t="s">
        <v>118</v>
      </c>
      <c r="B72" s="63">
        <v>89</v>
      </c>
      <c r="C72" s="176">
        <v>21.76</v>
      </c>
    </row>
    <row r="73" spans="1:3" x14ac:dyDescent="0.25">
      <c r="A73" s="175" t="s">
        <v>208</v>
      </c>
      <c r="B73" s="63">
        <v>10</v>
      </c>
      <c r="C73" s="176">
        <v>0.84</v>
      </c>
    </row>
    <row r="74" spans="1:3" x14ac:dyDescent="0.25">
      <c r="A74" s="175" t="s">
        <v>221</v>
      </c>
      <c r="B74" s="63">
        <v>765</v>
      </c>
      <c r="C74" s="176">
        <v>314.93</v>
      </c>
    </row>
    <row r="75" spans="1:3" x14ac:dyDescent="0.25">
      <c r="A75" s="175" t="s">
        <v>188</v>
      </c>
      <c r="B75" s="63">
        <v>39582</v>
      </c>
      <c r="C75" s="176">
        <v>39640.29</v>
      </c>
    </row>
    <row r="76" spans="1:3" x14ac:dyDescent="0.25">
      <c r="A76" s="175" t="s">
        <v>163</v>
      </c>
      <c r="B76" s="63">
        <v>205</v>
      </c>
      <c r="C76" s="176">
        <v>35.119999999999997</v>
      </c>
    </row>
    <row r="77" spans="1:3" x14ac:dyDescent="0.25">
      <c r="A77" s="175" t="s">
        <v>205</v>
      </c>
      <c r="B77" s="63">
        <v>6263</v>
      </c>
      <c r="C77" s="176">
        <v>1003.02</v>
      </c>
    </row>
    <row r="78" spans="1:3" x14ac:dyDescent="0.25">
      <c r="A78" s="175" t="s">
        <v>113</v>
      </c>
      <c r="B78" s="63">
        <v>31778</v>
      </c>
      <c r="C78" s="176">
        <v>5546.31</v>
      </c>
    </row>
    <row r="79" spans="1:3" x14ac:dyDescent="0.25">
      <c r="A79" s="175" t="s">
        <v>140</v>
      </c>
      <c r="B79" s="63">
        <v>160</v>
      </c>
      <c r="C79" s="176">
        <v>65.930000000000007</v>
      </c>
    </row>
    <row r="80" spans="1:3" x14ac:dyDescent="0.25">
      <c r="A80" s="175" t="s">
        <v>102</v>
      </c>
      <c r="B80" s="63">
        <v>297</v>
      </c>
      <c r="C80" s="176">
        <v>91.91</v>
      </c>
    </row>
    <row r="81" spans="1:3" x14ac:dyDescent="0.25">
      <c r="A81" s="175" t="s">
        <v>94</v>
      </c>
      <c r="B81" s="63">
        <v>21</v>
      </c>
      <c r="C81" s="176">
        <v>24.57</v>
      </c>
    </row>
    <row r="82" spans="1:3" x14ac:dyDescent="0.25">
      <c r="A82" s="175" t="s">
        <v>152</v>
      </c>
      <c r="B82" s="63">
        <v>682</v>
      </c>
      <c r="C82" s="176">
        <v>466.85</v>
      </c>
    </row>
    <row r="83" spans="1:3" x14ac:dyDescent="0.25">
      <c r="A83" s="175" t="s">
        <v>228</v>
      </c>
      <c r="B83" s="63">
        <v>296</v>
      </c>
      <c r="C83" s="176">
        <v>71</v>
      </c>
    </row>
    <row r="84" spans="1:3" x14ac:dyDescent="0.25">
      <c r="A84" s="175" t="s">
        <v>218</v>
      </c>
      <c r="B84" s="63">
        <v>484</v>
      </c>
      <c r="C84" s="176">
        <v>253.71</v>
      </c>
    </row>
    <row r="85" spans="1:3" x14ac:dyDescent="0.25">
      <c r="A85" s="175" t="s">
        <v>195</v>
      </c>
      <c r="B85" s="63">
        <v>95</v>
      </c>
      <c r="C85" s="176">
        <v>33.200000000000003</v>
      </c>
    </row>
    <row r="86" spans="1:3" x14ac:dyDescent="0.25">
      <c r="A86" s="175" t="s">
        <v>179</v>
      </c>
      <c r="B86" s="63">
        <v>970</v>
      </c>
      <c r="C86" s="176">
        <v>165.76</v>
      </c>
    </row>
    <row r="87" spans="1:3" x14ac:dyDescent="0.25">
      <c r="A87" s="175" t="s">
        <v>172</v>
      </c>
      <c r="B87" s="63">
        <v>2296</v>
      </c>
      <c r="C87" s="176">
        <v>6095.37</v>
      </c>
    </row>
    <row r="88" spans="1:3" x14ac:dyDescent="0.25">
      <c r="A88" s="175" t="s">
        <v>171</v>
      </c>
      <c r="B88" s="63">
        <v>17967</v>
      </c>
      <c r="C88" s="176">
        <v>14816.86</v>
      </c>
    </row>
    <row r="89" spans="1:3" x14ac:dyDescent="0.25">
      <c r="A89" s="175" t="s">
        <v>117</v>
      </c>
      <c r="B89" s="63">
        <v>15</v>
      </c>
      <c r="C89" s="176">
        <v>1.9</v>
      </c>
    </row>
    <row r="90" spans="1:3" x14ac:dyDescent="0.25">
      <c r="A90" s="175" t="s">
        <v>207</v>
      </c>
      <c r="B90" s="63">
        <v>583</v>
      </c>
      <c r="C90" s="176">
        <v>1373.68</v>
      </c>
    </row>
    <row r="91" spans="1:3" x14ac:dyDescent="0.25">
      <c r="A91" s="175" t="s">
        <v>206</v>
      </c>
      <c r="B91" s="63">
        <v>422</v>
      </c>
      <c r="C91" s="176">
        <v>148.18</v>
      </c>
    </row>
    <row r="92" spans="1:3" x14ac:dyDescent="0.25">
      <c r="A92" s="175" t="s">
        <v>116</v>
      </c>
      <c r="B92" s="63">
        <v>26</v>
      </c>
      <c r="C92" s="176">
        <v>6.86</v>
      </c>
    </row>
    <row r="93" spans="1:3" x14ac:dyDescent="0.25">
      <c r="A93" s="175" t="s">
        <v>220</v>
      </c>
      <c r="B93" s="63">
        <v>112</v>
      </c>
      <c r="C93" s="176">
        <v>176.95</v>
      </c>
    </row>
    <row r="94" spans="1:3" x14ac:dyDescent="0.25">
      <c r="A94" s="175" t="s">
        <v>219</v>
      </c>
      <c r="B94" s="63">
        <v>1</v>
      </c>
      <c r="C94" s="176">
        <v>0.05</v>
      </c>
    </row>
    <row r="95" spans="1:3" x14ac:dyDescent="0.25">
      <c r="A95" s="175" t="s">
        <v>86</v>
      </c>
      <c r="B95" s="63">
        <v>99</v>
      </c>
      <c r="C95" s="176">
        <v>158.08000000000001</v>
      </c>
    </row>
    <row r="96" spans="1:3" x14ac:dyDescent="0.25">
      <c r="A96" s="175" t="s">
        <v>91</v>
      </c>
      <c r="B96" s="63">
        <v>18342</v>
      </c>
      <c r="C96" s="176">
        <v>12246.11</v>
      </c>
    </row>
    <row r="97" spans="1:3" x14ac:dyDescent="0.25">
      <c r="A97" s="175" t="s">
        <v>77</v>
      </c>
      <c r="B97" s="63">
        <v>21</v>
      </c>
      <c r="C97" s="176">
        <v>164.26</v>
      </c>
    </row>
    <row r="98" spans="1:3" x14ac:dyDescent="0.25">
      <c r="A98" s="175" t="s">
        <v>76</v>
      </c>
      <c r="B98" s="63">
        <v>25</v>
      </c>
      <c r="C98" s="176">
        <v>80.569999999999993</v>
      </c>
    </row>
    <row r="99" spans="1:3" x14ac:dyDescent="0.25">
      <c r="A99" s="175" t="s">
        <v>73</v>
      </c>
      <c r="B99" s="63">
        <v>133</v>
      </c>
      <c r="C99" s="176">
        <v>984.35</v>
      </c>
    </row>
    <row r="100" spans="1:3" x14ac:dyDescent="0.25">
      <c r="A100" s="175" t="s">
        <v>72</v>
      </c>
      <c r="B100" s="63">
        <v>323</v>
      </c>
      <c r="C100" s="176">
        <v>2818.51</v>
      </c>
    </row>
    <row r="101" spans="1:3" x14ac:dyDescent="0.25">
      <c r="A101" s="175" t="s">
        <v>69</v>
      </c>
      <c r="B101" s="63">
        <v>336</v>
      </c>
      <c r="C101" s="176">
        <v>1040.52</v>
      </c>
    </row>
    <row r="102" spans="1:3" x14ac:dyDescent="0.25">
      <c r="A102" s="175" t="s">
        <v>68</v>
      </c>
      <c r="B102" s="63">
        <v>184</v>
      </c>
      <c r="C102" s="176">
        <v>713.15</v>
      </c>
    </row>
    <row r="103" spans="1:3" x14ac:dyDescent="0.25">
      <c r="A103" s="175" t="s">
        <v>142</v>
      </c>
      <c r="B103" s="63">
        <v>19946</v>
      </c>
      <c r="C103" s="176">
        <v>16853.259999999998</v>
      </c>
    </row>
    <row r="104" spans="1:3" x14ac:dyDescent="0.25">
      <c r="A104" s="175" t="s">
        <v>115</v>
      </c>
      <c r="B104" s="63">
        <v>4</v>
      </c>
      <c r="C104" s="176">
        <v>1.27</v>
      </c>
    </row>
    <row r="105" spans="1:3" x14ac:dyDescent="0.25">
      <c r="A105" s="175" t="s">
        <v>114</v>
      </c>
      <c r="B105" s="63">
        <v>1</v>
      </c>
      <c r="C105" s="176">
        <v>0.09</v>
      </c>
    </row>
    <row r="106" spans="1:3" x14ac:dyDescent="0.25">
      <c r="A106" s="175" t="s">
        <v>196</v>
      </c>
      <c r="B106" s="63">
        <v>7</v>
      </c>
      <c r="C106" s="176">
        <v>7.2</v>
      </c>
    </row>
    <row r="107" spans="1:3" x14ac:dyDescent="0.25">
      <c r="A107" s="175" t="s">
        <v>180</v>
      </c>
      <c r="B107" s="63">
        <v>225</v>
      </c>
      <c r="C107" s="176">
        <v>111.15</v>
      </c>
    </row>
    <row r="108" spans="1:3" x14ac:dyDescent="0.25">
      <c r="A108" s="175" t="s">
        <v>176</v>
      </c>
      <c r="B108" s="63">
        <v>900</v>
      </c>
      <c r="C108" s="176">
        <v>1628.44</v>
      </c>
    </row>
    <row r="109" spans="1:3" x14ac:dyDescent="0.25">
      <c r="A109" s="175" t="s">
        <v>95</v>
      </c>
      <c r="B109" s="63">
        <v>3</v>
      </c>
      <c r="C109" s="176">
        <v>1.25</v>
      </c>
    </row>
    <row r="110" spans="1:3" x14ac:dyDescent="0.25">
      <c r="A110" s="175" t="s">
        <v>155</v>
      </c>
      <c r="B110" s="63">
        <v>265</v>
      </c>
      <c r="C110" s="176">
        <v>196.72</v>
      </c>
    </row>
    <row r="111" spans="1:3" x14ac:dyDescent="0.25">
      <c r="A111" s="175" t="s">
        <v>85</v>
      </c>
      <c r="B111" s="63">
        <v>4</v>
      </c>
      <c r="C111" s="176">
        <v>0.32</v>
      </c>
    </row>
    <row r="112" spans="1:3" x14ac:dyDescent="0.25">
      <c r="A112" s="175" t="s">
        <v>230</v>
      </c>
      <c r="B112" s="63">
        <v>3</v>
      </c>
      <c r="C112" s="176">
        <v>0.26</v>
      </c>
    </row>
    <row r="113" spans="1:3" x14ac:dyDescent="0.25">
      <c r="A113" s="175" t="s">
        <v>229</v>
      </c>
      <c r="B113" s="63">
        <v>33</v>
      </c>
      <c r="C113" s="176">
        <v>32.549999999999997</v>
      </c>
    </row>
    <row r="114" spans="1:3" x14ac:dyDescent="0.25">
      <c r="A114" s="175" t="s">
        <v>28</v>
      </c>
      <c r="B114" s="63">
        <v>83</v>
      </c>
      <c r="C114" s="176">
        <v>20.7</v>
      </c>
    </row>
    <row r="115" spans="1:3" x14ac:dyDescent="0.25">
      <c r="A115" s="175" t="s">
        <v>104</v>
      </c>
      <c r="B115" s="63">
        <v>42</v>
      </c>
      <c r="C115" s="176">
        <v>89.5</v>
      </c>
    </row>
    <row r="116" spans="1:3" x14ac:dyDescent="0.25">
      <c r="A116" s="175" t="s">
        <v>103</v>
      </c>
      <c r="B116" s="63">
        <v>822</v>
      </c>
      <c r="C116" s="176">
        <v>270.35000000000002</v>
      </c>
    </row>
    <row r="117" spans="1:3" x14ac:dyDescent="0.25">
      <c r="A117" s="175" t="s">
        <v>141</v>
      </c>
      <c r="B117" s="63">
        <v>15</v>
      </c>
      <c r="C117" s="176">
        <v>11.1</v>
      </c>
    </row>
    <row r="118" spans="1:3" x14ac:dyDescent="0.25">
      <c r="A118" s="175" t="s">
        <v>154</v>
      </c>
      <c r="B118" s="63">
        <v>1670</v>
      </c>
      <c r="C118" s="176">
        <v>1131.27</v>
      </c>
    </row>
    <row r="119" spans="1:3" x14ac:dyDescent="0.25">
      <c r="A119" s="175" t="s">
        <v>153</v>
      </c>
      <c r="B119" s="63">
        <v>101</v>
      </c>
      <c r="C119" s="176">
        <v>131.63</v>
      </c>
    </row>
    <row r="120" spans="1:3" x14ac:dyDescent="0.25">
      <c r="A120" s="175" t="s">
        <v>168</v>
      </c>
      <c r="B120" s="63">
        <v>36861</v>
      </c>
      <c r="C120" s="176">
        <v>32144.35</v>
      </c>
    </row>
    <row r="121" spans="1:3" x14ac:dyDescent="0.25">
      <c r="A121" s="175" t="s">
        <v>164</v>
      </c>
      <c r="B121" s="63">
        <v>43</v>
      </c>
      <c r="C121" s="176">
        <v>22.39</v>
      </c>
    </row>
    <row r="122" spans="1:3" x14ac:dyDescent="0.25">
      <c r="A122" s="375" t="s">
        <v>365</v>
      </c>
      <c r="B122" s="375"/>
      <c r="C122" s="177">
        <f>SUM(C5:C121)</f>
        <v>199579.43000000002</v>
      </c>
    </row>
  </sheetData>
  <sheetProtection password="DA62" sheet="1" objects="1" scenarios="1"/>
  <mergeCells count="4">
    <mergeCell ref="A122:B122"/>
    <mergeCell ref="A1:C1"/>
    <mergeCell ref="B3:C3"/>
    <mergeCell ref="A3:A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&amp;R&amp;8Pág.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>
    <pageSetUpPr fitToPage="1"/>
  </sheetPr>
  <dimension ref="B1:AC23"/>
  <sheetViews>
    <sheetView showGridLines="0" zoomScaleNormal="100" workbookViewId="0"/>
  </sheetViews>
  <sheetFormatPr defaultRowHeight="12.75" x14ac:dyDescent="0.2"/>
  <cols>
    <col min="1" max="1" width="2.625" style="33" customWidth="1"/>
    <col min="2" max="2" width="12" style="32" customWidth="1"/>
    <col min="3" max="3" width="69.875" style="32" customWidth="1"/>
    <col min="4" max="16384" width="9" style="33"/>
  </cols>
  <sheetData>
    <row r="1" spans="2:29" x14ac:dyDescent="0.2">
      <c r="AC1" s="34" t="s">
        <v>454</v>
      </c>
    </row>
    <row r="4" spans="2:29" ht="18" customHeight="1" x14ac:dyDescent="0.2">
      <c r="B4" s="35" t="s">
        <v>469</v>
      </c>
      <c r="C4" s="35"/>
    </row>
    <row r="5" spans="2:29" ht="13.5" thickBot="1" x14ac:dyDescent="0.25"/>
    <row r="6" spans="2:29" ht="24.75" customHeight="1" thickTop="1" thickBot="1" x14ac:dyDescent="0.25">
      <c r="B6" s="12" t="s">
        <v>535</v>
      </c>
      <c r="C6" s="36" t="s">
        <v>546</v>
      </c>
    </row>
    <row r="7" spans="2:29" ht="24.75" customHeight="1" thickTop="1" thickBot="1" x14ac:dyDescent="0.25">
      <c r="B7" s="12" t="s">
        <v>321</v>
      </c>
      <c r="C7" s="36" t="s">
        <v>547</v>
      </c>
    </row>
    <row r="8" spans="2:29" ht="24.75" customHeight="1" thickTop="1" thickBot="1" x14ac:dyDescent="0.25">
      <c r="B8" s="12" t="s">
        <v>536</v>
      </c>
      <c r="C8" s="36" t="s">
        <v>548</v>
      </c>
    </row>
    <row r="9" spans="2:29" ht="24.75" customHeight="1" thickTop="1" thickBot="1" x14ac:dyDescent="0.25">
      <c r="B9" s="12" t="s">
        <v>317</v>
      </c>
      <c r="C9" s="36" t="s">
        <v>549</v>
      </c>
    </row>
    <row r="10" spans="2:29" ht="24.75" customHeight="1" thickTop="1" thickBot="1" x14ac:dyDescent="0.25">
      <c r="B10" s="12" t="s">
        <v>323</v>
      </c>
      <c r="C10" s="36" t="s">
        <v>550</v>
      </c>
    </row>
    <row r="11" spans="2:29" ht="24.75" customHeight="1" thickTop="1" thickBot="1" x14ac:dyDescent="0.25">
      <c r="B11" s="12" t="s">
        <v>325</v>
      </c>
      <c r="C11" s="36" t="s">
        <v>551</v>
      </c>
      <c r="E11" s="1"/>
    </row>
    <row r="12" spans="2:29" ht="24.75" customHeight="1" thickTop="1" thickBot="1" x14ac:dyDescent="0.25">
      <c r="B12" s="12" t="s">
        <v>319</v>
      </c>
      <c r="C12" s="36" t="s">
        <v>552</v>
      </c>
      <c r="E12" s="1"/>
    </row>
    <row r="13" spans="2:29" ht="24.75" customHeight="1" thickTop="1" thickBot="1" x14ac:dyDescent="0.25">
      <c r="B13" s="12" t="s">
        <v>448</v>
      </c>
      <c r="C13" s="36" t="s">
        <v>553</v>
      </c>
      <c r="E13" s="1"/>
    </row>
    <row r="14" spans="2:29" ht="24.75" customHeight="1" thickTop="1" thickBot="1" x14ac:dyDescent="0.25">
      <c r="B14" s="12" t="s">
        <v>537</v>
      </c>
      <c r="C14" s="36" t="s">
        <v>554</v>
      </c>
    </row>
    <row r="15" spans="2:29" ht="24.75" customHeight="1" thickTop="1" thickBot="1" x14ac:dyDescent="0.25">
      <c r="B15" s="12" t="s">
        <v>538</v>
      </c>
      <c r="C15" s="36" t="s">
        <v>555</v>
      </c>
    </row>
    <row r="16" spans="2:29" ht="24.75" customHeight="1" thickTop="1" thickBot="1" x14ac:dyDescent="0.25">
      <c r="B16" s="12" t="s">
        <v>413</v>
      </c>
      <c r="C16" s="36" t="s">
        <v>556</v>
      </c>
    </row>
    <row r="17" spans="2:3" ht="24.75" customHeight="1" thickTop="1" thickBot="1" x14ac:dyDescent="0.25">
      <c r="B17" s="12" t="s">
        <v>539</v>
      </c>
      <c r="C17" s="36" t="s">
        <v>557</v>
      </c>
    </row>
    <row r="18" spans="2:3" ht="24.75" customHeight="1" thickTop="1" thickBot="1" x14ac:dyDescent="0.25">
      <c r="B18" s="12" t="s">
        <v>540</v>
      </c>
      <c r="C18" s="36" t="s">
        <v>558</v>
      </c>
    </row>
    <row r="19" spans="2:3" ht="24.75" customHeight="1" thickTop="1" thickBot="1" x14ac:dyDescent="0.25">
      <c r="B19" s="12" t="s">
        <v>541</v>
      </c>
      <c r="C19" s="36" t="s">
        <v>559</v>
      </c>
    </row>
    <row r="20" spans="2:3" ht="24.75" customHeight="1" thickTop="1" thickBot="1" x14ac:dyDescent="0.25">
      <c r="B20" s="12" t="s">
        <v>542</v>
      </c>
      <c r="C20" s="36" t="s">
        <v>560</v>
      </c>
    </row>
    <row r="21" spans="2:3" ht="24.75" customHeight="1" thickTop="1" thickBot="1" x14ac:dyDescent="0.25">
      <c r="B21" s="12" t="s">
        <v>543</v>
      </c>
      <c r="C21" s="36" t="s">
        <v>561</v>
      </c>
    </row>
    <row r="22" spans="2:3" ht="24.75" customHeight="1" thickTop="1" thickBot="1" x14ac:dyDescent="0.25">
      <c r="B22" s="12" t="s">
        <v>545</v>
      </c>
      <c r="C22" s="36" t="s">
        <v>562</v>
      </c>
    </row>
    <row r="23" spans="2:3" ht="24.75" customHeight="1" thickTop="1" x14ac:dyDescent="0.2">
      <c r="B23" s="12" t="s">
        <v>544</v>
      </c>
      <c r="C23" s="36" t="s">
        <v>563</v>
      </c>
    </row>
  </sheetData>
  <sheetProtection password="DA62" sheet="1" objects="1" scenarios="1"/>
  <printOptions horizontalCentered="1"/>
  <pageMargins left="0.55118110236220474" right="0.55118110236220474" top="0.79" bottom="0.55118110236220474" header="0.31496062992125984" footer="0.31496062992125984"/>
  <pageSetup paperSize="9" scale="98" orientation="portrait" r:id="rId1"/>
  <headerFooter>
    <oddFooter>&amp;R&amp;8Pág. 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0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19" t="s">
        <v>485</v>
      </c>
    </row>
  </sheetData>
  <sheetProtection password="DA62" sheet="1" objects="1" scenarios="1"/>
  <printOptions horizontalCentered="1"/>
  <pageMargins left="0.23622047244094491" right="0.23622047244094491" top="1.3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1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19" t="s">
        <v>571</v>
      </c>
    </row>
  </sheetData>
  <sheetProtection password="DA62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2">
    <pageSetUpPr fitToPage="1"/>
  </sheetPr>
  <dimension ref="AA1:AB1"/>
  <sheetViews>
    <sheetView showGridLines="0" workbookViewId="0"/>
  </sheetViews>
  <sheetFormatPr defaultRowHeight="12.75" x14ac:dyDescent="0.2"/>
  <cols>
    <col min="1" max="16384" width="9" style="1"/>
  </cols>
  <sheetData>
    <row r="1" spans="27:28" x14ac:dyDescent="0.2">
      <c r="AA1" s="119" t="s">
        <v>486</v>
      </c>
      <c r="AB1" s="119" t="s">
        <v>455</v>
      </c>
    </row>
  </sheetData>
  <sheetProtection password="DA62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3">
    <pageSetUpPr fitToPage="1"/>
  </sheetPr>
  <dimension ref="AA1:AB1"/>
  <sheetViews>
    <sheetView showGridLines="0" workbookViewId="0"/>
  </sheetViews>
  <sheetFormatPr defaultRowHeight="12.75" x14ac:dyDescent="0.2"/>
  <cols>
    <col min="1" max="16384" width="9" style="1"/>
  </cols>
  <sheetData>
    <row r="1" spans="27:28" x14ac:dyDescent="0.2">
      <c r="AA1" s="119" t="s">
        <v>499</v>
      </c>
      <c r="AB1" s="119" t="s">
        <v>456</v>
      </c>
    </row>
  </sheetData>
  <sheetProtection password="DA62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4">
    <pageSetUpPr fitToPage="1"/>
  </sheetPr>
  <dimension ref="A1:N34"/>
  <sheetViews>
    <sheetView showGridLines="0" zoomScale="75" zoomScaleNormal="75" workbookViewId="0">
      <pane ySplit="6" topLeftCell="A7" activePane="bottomLeft" state="frozen"/>
      <selection pane="bottomLeft" sqref="A1:M2"/>
    </sheetView>
  </sheetViews>
  <sheetFormatPr defaultColWidth="8" defaultRowHeight="17.100000000000001" customHeight="1" x14ac:dyDescent="0.2"/>
  <cols>
    <col min="1" max="1" width="11.125" style="188" bestFit="1" customWidth="1"/>
    <col min="2" max="2" width="23.75" style="43" customWidth="1"/>
    <col min="3" max="3" width="19.625" style="43" customWidth="1"/>
    <col min="4" max="4" width="0.875" style="47" customWidth="1"/>
    <col min="5" max="5" width="13.625" style="43" customWidth="1"/>
    <col min="6" max="6" width="13.25" style="43" customWidth="1"/>
    <col min="7" max="8" width="13.625" style="48" customWidth="1"/>
    <col min="9" max="9" width="0.875" style="47" customWidth="1"/>
    <col min="10" max="10" width="12.625" style="43" customWidth="1"/>
    <col min="11" max="12" width="13.625" style="48" customWidth="1"/>
    <col min="13" max="13" width="12.75" style="50" customWidth="1"/>
    <col min="14" max="14" width="11.625" style="50" customWidth="1"/>
    <col min="15" max="15" width="11.625" style="43" customWidth="1"/>
    <col min="16" max="16384" width="8" style="43"/>
  </cols>
  <sheetData>
    <row r="1" spans="1:14" ht="17.100000000000001" customHeight="1" x14ac:dyDescent="0.2">
      <c r="A1" s="361" t="s">
        <v>487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180"/>
    </row>
    <row r="2" spans="1:14" ht="17.100000000000001" customHeight="1" x14ac:dyDescent="0.2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180"/>
    </row>
    <row r="3" spans="1:14" ht="17.100000000000001" customHeight="1" x14ac:dyDescent="0.2">
      <c r="A3" s="361" t="s">
        <v>308</v>
      </c>
      <c r="B3" s="361"/>
    </row>
    <row r="4" spans="1:14" ht="17.100000000000001" customHeight="1" x14ac:dyDescent="0.2">
      <c r="A4" s="386" t="s">
        <v>242</v>
      </c>
      <c r="B4" s="386"/>
      <c r="C4" s="386"/>
      <c r="D4" s="386"/>
      <c r="E4" s="386"/>
      <c r="F4" s="386"/>
      <c r="G4" s="386"/>
      <c r="H4" s="386"/>
      <c r="I4" s="386"/>
      <c r="J4" s="387"/>
      <c r="K4" s="388" t="s">
        <v>235</v>
      </c>
      <c r="L4" s="386"/>
      <c r="M4" s="386"/>
    </row>
    <row r="5" spans="1:14" ht="17.100000000000001" customHeight="1" x14ac:dyDescent="0.2">
      <c r="A5" s="386"/>
      <c r="B5" s="386"/>
      <c r="C5" s="386"/>
      <c r="D5" s="386"/>
      <c r="E5" s="386"/>
      <c r="F5" s="386"/>
      <c r="G5" s="386"/>
      <c r="H5" s="386"/>
      <c r="I5" s="386"/>
      <c r="J5" s="387"/>
      <c r="K5" s="294" t="s">
        <v>243</v>
      </c>
      <c r="L5" s="294" t="s">
        <v>240</v>
      </c>
      <c r="M5" s="294" t="s">
        <v>244</v>
      </c>
    </row>
    <row r="6" spans="1:14" ht="17.100000000000001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4"/>
      <c r="L6" s="294" t="s">
        <v>245</v>
      </c>
      <c r="M6" s="294" t="s">
        <v>246</v>
      </c>
    </row>
    <row r="7" spans="1:14" ht="30" customHeight="1" x14ac:dyDescent="0.2">
      <c r="A7" s="181" t="s">
        <v>247</v>
      </c>
      <c r="B7" s="389" t="s">
        <v>248</v>
      </c>
      <c r="C7" s="389"/>
      <c r="D7" s="389"/>
      <c r="E7" s="389"/>
      <c r="F7" s="389"/>
      <c r="G7" s="389"/>
      <c r="H7" s="389"/>
      <c r="I7" s="389"/>
      <c r="J7" s="389"/>
      <c r="K7" s="182">
        <v>1228</v>
      </c>
      <c r="L7" s="183">
        <v>77203.520000000004</v>
      </c>
      <c r="M7" s="184" t="s">
        <v>377</v>
      </c>
    </row>
    <row r="8" spans="1:14" ht="30" customHeight="1" x14ac:dyDescent="0.2">
      <c r="A8" s="185" t="s">
        <v>249</v>
      </c>
      <c r="B8" s="385" t="s">
        <v>250</v>
      </c>
      <c r="C8" s="385"/>
      <c r="D8" s="385"/>
      <c r="E8" s="385"/>
      <c r="F8" s="385"/>
      <c r="G8" s="385"/>
      <c r="H8" s="385"/>
      <c r="I8" s="385"/>
      <c r="J8" s="385"/>
      <c r="K8" s="75">
        <v>1857</v>
      </c>
      <c r="L8" s="186">
        <v>138780.53</v>
      </c>
      <c r="M8" s="76" t="s">
        <v>377</v>
      </c>
    </row>
    <row r="9" spans="1:14" ht="30" customHeight="1" x14ac:dyDescent="0.2">
      <c r="A9" s="185" t="s">
        <v>251</v>
      </c>
      <c r="B9" s="385" t="s">
        <v>252</v>
      </c>
      <c r="C9" s="385"/>
      <c r="D9" s="385"/>
      <c r="E9" s="385"/>
      <c r="F9" s="385"/>
      <c r="G9" s="385"/>
      <c r="H9" s="385"/>
      <c r="I9" s="385"/>
      <c r="J9" s="385"/>
      <c r="K9" s="75">
        <v>14259</v>
      </c>
      <c r="L9" s="186">
        <v>837374.02</v>
      </c>
      <c r="M9" s="76" t="s">
        <v>377</v>
      </c>
    </row>
    <row r="10" spans="1:14" ht="30" customHeight="1" x14ac:dyDescent="0.2">
      <c r="A10" s="185" t="s">
        <v>253</v>
      </c>
      <c r="B10" s="385" t="s">
        <v>254</v>
      </c>
      <c r="C10" s="385"/>
      <c r="D10" s="385"/>
      <c r="E10" s="385"/>
      <c r="F10" s="385"/>
      <c r="G10" s="385"/>
      <c r="H10" s="385"/>
      <c r="I10" s="385"/>
      <c r="J10" s="385"/>
      <c r="K10" s="75">
        <v>4255</v>
      </c>
      <c r="L10" s="186">
        <v>285520.5</v>
      </c>
      <c r="M10" s="76" t="s">
        <v>377</v>
      </c>
    </row>
    <row r="11" spans="1:14" ht="30" customHeight="1" x14ac:dyDescent="0.2">
      <c r="A11" s="185" t="s">
        <v>255</v>
      </c>
      <c r="B11" s="385" t="s">
        <v>256</v>
      </c>
      <c r="C11" s="385"/>
      <c r="D11" s="385"/>
      <c r="E11" s="385"/>
      <c r="F11" s="385"/>
      <c r="G11" s="385"/>
      <c r="H11" s="385"/>
      <c r="I11" s="385"/>
      <c r="J11" s="385"/>
      <c r="K11" s="75">
        <v>45</v>
      </c>
      <c r="L11" s="186">
        <v>28568.15</v>
      </c>
      <c r="M11" s="76" t="s">
        <v>377</v>
      </c>
    </row>
    <row r="12" spans="1:14" ht="30" customHeight="1" x14ac:dyDescent="0.2">
      <c r="A12" s="185" t="s">
        <v>257</v>
      </c>
      <c r="B12" s="385" t="s">
        <v>258</v>
      </c>
      <c r="C12" s="385"/>
      <c r="D12" s="385"/>
      <c r="E12" s="385"/>
      <c r="F12" s="385"/>
      <c r="G12" s="385"/>
      <c r="H12" s="385"/>
      <c r="I12" s="385"/>
      <c r="J12" s="385"/>
      <c r="K12" s="75">
        <v>635</v>
      </c>
      <c r="L12" s="186">
        <v>1232.46</v>
      </c>
      <c r="M12" s="76" t="s">
        <v>377</v>
      </c>
    </row>
    <row r="13" spans="1:14" ht="30" customHeight="1" x14ac:dyDescent="0.2">
      <c r="A13" s="185" t="s">
        <v>259</v>
      </c>
      <c r="B13" s="385" t="s">
        <v>260</v>
      </c>
      <c r="C13" s="385"/>
      <c r="D13" s="385"/>
      <c r="E13" s="385"/>
      <c r="F13" s="385"/>
      <c r="G13" s="385"/>
      <c r="H13" s="385"/>
      <c r="I13" s="385"/>
      <c r="J13" s="385"/>
      <c r="K13" s="75">
        <v>222</v>
      </c>
      <c r="L13" s="186">
        <v>379.99</v>
      </c>
      <c r="M13" s="76" t="s">
        <v>377</v>
      </c>
    </row>
    <row r="14" spans="1:14" ht="30" customHeight="1" x14ac:dyDescent="0.2">
      <c r="A14" s="185" t="s">
        <v>261</v>
      </c>
      <c r="B14" s="385" t="s">
        <v>262</v>
      </c>
      <c r="C14" s="385"/>
      <c r="D14" s="385"/>
      <c r="E14" s="385"/>
      <c r="F14" s="385"/>
      <c r="G14" s="385"/>
      <c r="H14" s="385"/>
      <c r="I14" s="385"/>
      <c r="J14" s="385"/>
      <c r="K14" s="75">
        <v>141</v>
      </c>
      <c r="L14" s="186">
        <v>1401.26</v>
      </c>
      <c r="M14" s="76" t="s">
        <v>377</v>
      </c>
    </row>
    <row r="15" spans="1:14" ht="30" customHeight="1" x14ac:dyDescent="0.2">
      <c r="A15" s="185" t="s">
        <v>263</v>
      </c>
      <c r="B15" s="385" t="s">
        <v>264</v>
      </c>
      <c r="C15" s="385"/>
      <c r="D15" s="385"/>
      <c r="E15" s="385"/>
      <c r="F15" s="385"/>
      <c r="G15" s="385"/>
      <c r="H15" s="385"/>
      <c r="I15" s="385"/>
      <c r="J15" s="385"/>
      <c r="K15" s="75">
        <v>189</v>
      </c>
      <c r="L15" s="186">
        <v>32837.5</v>
      </c>
      <c r="M15" s="76" t="s">
        <v>377</v>
      </c>
    </row>
    <row r="16" spans="1:14" ht="30" customHeight="1" x14ac:dyDescent="0.2">
      <c r="A16" s="185" t="s">
        <v>265</v>
      </c>
      <c r="B16" s="385" t="s">
        <v>266</v>
      </c>
      <c r="C16" s="385"/>
      <c r="D16" s="385"/>
      <c r="E16" s="385"/>
      <c r="F16" s="385"/>
      <c r="G16" s="385"/>
      <c r="H16" s="385"/>
      <c r="I16" s="385"/>
      <c r="J16" s="385"/>
      <c r="K16" s="75">
        <v>52</v>
      </c>
      <c r="L16" s="186">
        <v>5148.93</v>
      </c>
      <c r="M16" s="187" t="s">
        <v>377</v>
      </c>
    </row>
    <row r="17" spans="1:13" ht="30" customHeight="1" x14ac:dyDescent="0.2">
      <c r="A17" s="185" t="s">
        <v>267</v>
      </c>
      <c r="B17" s="385" t="s">
        <v>268</v>
      </c>
      <c r="C17" s="385"/>
      <c r="D17" s="385"/>
      <c r="E17" s="385"/>
      <c r="F17" s="385"/>
      <c r="G17" s="385"/>
      <c r="H17" s="385"/>
      <c r="I17" s="385"/>
      <c r="J17" s="385"/>
      <c r="K17" s="75">
        <v>216</v>
      </c>
      <c r="L17" s="186">
        <v>19439.84</v>
      </c>
      <c r="M17" s="187" t="s">
        <v>377</v>
      </c>
    </row>
    <row r="18" spans="1:13" ht="30" customHeight="1" x14ac:dyDescent="0.2">
      <c r="A18" s="185" t="s">
        <v>269</v>
      </c>
      <c r="B18" s="385" t="s">
        <v>270</v>
      </c>
      <c r="C18" s="385"/>
      <c r="D18" s="385"/>
      <c r="E18" s="385"/>
      <c r="F18" s="385"/>
      <c r="G18" s="385"/>
      <c r="H18" s="385"/>
      <c r="I18" s="385"/>
      <c r="J18" s="385"/>
      <c r="K18" s="75">
        <v>2162</v>
      </c>
      <c r="L18" s="186">
        <v>34729.18</v>
      </c>
      <c r="M18" s="187" t="s">
        <v>377</v>
      </c>
    </row>
    <row r="19" spans="1:13" ht="30" customHeight="1" x14ac:dyDescent="0.2">
      <c r="A19" s="185" t="s">
        <v>271</v>
      </c>
      <c r="B19" s="385" t="s">
        <v>272</v>
      </c>
      <c r="C19" s="385"/>
      <c r="D19" s="385"/>
      <c r="E19" s="385"/>
      <c r="F19" s="385"/>
      <c r="G19" s="385"/>
      <c r="H19" s="385"/>
      <c r="I19" s="385"/>
      <c r="J19" s="385"/>
      <c r="K19" s="75">
        <v>1338</v>
      </c>
      <c r="L19" s="186">
        <v>101858.32</v>
      </c>
      <c r="M19" s="187" t="s">
        <v>377</v>
      </c>
    </row>
    <row r="20" spans="1:13" ht="30" customHeight="1" x14ac:dyDescent="0.2">
      <c r="A20" s="185" t="s">
        <v>273</v>
      </c>
      <c r="B20" s="385" t="s">
        <v>274</v>
      </c>
      <c r="C20" s="385"/>
      <c r="D20" s="385"/>
      <c r="E20" s="385"/>
      <c r="F20" s="385"/>
      <c r="G20" s="385"/>
      <c r="H20" s="385"/>
      <c r="I20" s="385"/>
      <c r="J20" s="385"/>
      <c r="K20" s="75">
        <v>28349</v>
      </c>
      <c r="L20" s="186">
        <v>103001.98</v>
      </c>
      <c r="M20" s="187" t="s">
        <v>377</v>
      </c>
    </row>
    <row r="21" spans="1:13" ht="30" customHeight="1" x14ac:dyDescent="0.2">
      <c r="A21" s="185" t="s">
        <v>275</v>
      </c>
      <c r="B21" s="385" t="s">
        <v>276</v>
      </c>
      <c r="C21" s="385"/>
      <c r="D21" s="385"/>
      <c r="E21" s="385"/>
      <c r="F21" s="385"/>
      <c r="G21" s="385"/>
      <c r="H21" s="385"/>
      <c r="I21" s="385"/>
      <c r="J21" s="385"/>
      <c r="K21" s="75">
        <v>4</v>
      </c>
      <c r="L21" s="186">
        <v>7.78</v>
      </c>
      <c r="M21" s="187" t="s">
        <v>377</v>
      </c>
    </row>
    <row r="22" spans="1:13" ht="30" customHeight="1" x14ac:dyDescent="0.2">
      <c r="A22" s="185" t="s">
        <v>277</v>
      </c>
      <c r="B22" s="385" t="s">
        <v>278</v>
      </c>
      <c r="C22" s="385"/>
      <c r="D22" s="385"/>
      <c r="E22" s="385"/>
      <c r="F22" s="385"/>
      <c r="G22" s="385"/>
      <c r="H22" s="385"/>
      <c r="I22" s="385"/>
      <c r="J22" s="385"/>
      <c r="K22" s="75">
        <v>823</v>
      </c>
      <c r="L22" s="186">
        <v>4479</v>
      </c>
      <c r="M22" s="187" t="s">
        <v>377</v>
      </c>
    </row>
    <row r="23" spans="1:13" ht="30" customHeight="1" x14ac:dyDescent="0.2">
      <c r="A23" s="185" t="s">
        <v>279</v>
      </c>
      <c r="B23" s="385" t="s">
        <v>280</v>
      </c>
      <c r="C23" s="385"/>
      <c r="D23" s="385"/>
      <c r="E23" s="385"/>
      <c r="F23" s="385"/>
      <c r="G23" s="385"/>
      <c r="H23" s="385"/>
      <c r="I23" s="385"/>
      <c r="J23" s="385"/>
      <c r="K23" s="75">
        <v>1165</v>
      </c>
      <c r="L23" s="186">
        <v>2124.85</v>
      </c>
      <c r="M23" s="187" t="s">
        <v>377</v>
      </c>
    </row>
    <row r="24" spans="1:13" ht="30" customHeight="1" x14ac:dyDescent="0.2">
      <c r="A24" s="185" t="s">
        <v>281</v>
      </c>
      <c r="B24" s="385" t="s">
        <v>282</v>
      </c>
      <c r="C24" s="385"/>
      <c r="D24" s="385"/>
      <c r="E24" s="385"/>
      <c r="F24" s="385"/>
      <c r="G24" s="385"/>
      <c r="H24" s="385"/>
      <c r="I24" s="385"/>
      <c r="J24" s="385"/>
      <c r="K24" s="75">
        <v>4526</v>
      </c>
      <c r="L24" s="186">
        <v>12980.12</v>
      </c>
      <c r="M24" s="187" t="s">
        <v>377</v>
      </c>
    </row>
    <row r="25" spans="1:13" ht="30" customHeight="1" x14ac:dyDescent="0.2">
      <c r="A25" s="185" t="s">
        <v>283</v>
      </c>
      <c r="B25" s="385" t="s">
        <v>284</v>
      </c>
      <c r="C25" s="385"/>
      <c r="D25" s="385"/>
      <c r="E25" s="385"/>
      <c r="F25" s="385"/>
      <c r="G25" s="385"/>
      <c r="H25" s="385"/>
      <c r="I25" s="385"/>
      <c r="J25" s="385"/>
      <c r="K25" s="75">
        <v>5889</v>
      </c>
      <c r="L25" s="186">
        <v>14684.21</v>
      </c>
      <c r="M25" s="76" t="s">
        <v>377</v>
      </c>
    </row>
    <row r="26" spans="1:13" ht="30" customHeight="1" x14ac:dyDescent="0.2">
      <c r="A26" s="185" t="s">
        <v>285</v>
      </c>
      <c r="B26" s="385" t="s">
        <v>286</v>
      </c>
      <c r="C26" s="385"/>
      <c r="D26" s="385"/>
      <c r="E26" s="385"/>
      <c r="F26" s="385"/>
      <c r="G26" s="385"/>
      <c r="H26" s="385"/>
      <c r="I26" s="385"/>
      <c r="J26" s="385"/>
      <c r="K26" s="75">
        <v>3579</v>
      </c>
      <c r="L26" s="186">
        <v>10765.9</v>
      </c>
      <c r="M26" s="76" t="s">
        <v>377</v>
      </c>
    </row>
    <row r="27" spans="1:13" ht="30" customHeight="1" x14ac:dyDescent="0.2">
      <c r="A27" s="185" t="s">
        <v>287</v>
      </c>
      <c r="B27" s="385" t="s">
        <v>288</v>
      </c>
      <c r="C27" s="385"/>
      <c r="D27" s="385"/>
      <c r="E27" s="385"/>
      <c r="F27" s="385"/>
      <c r="G27" s="385"/>
      <c r="H27" s="385"/>
      <c r="I27" s="385"/>
      <c r="J27" s="385"/>
      <c r="K27" s="75">
        <v>2584</v>
      </c>
      <c r="L27" s="186">
        <v>9126.58</v>
      </c>
      <c r="M27" s="76" t="s">
        <v>377</v>
      </c>
    </row>
    <row r="28" spans="1:13" ht="30" customHeight="1" x14ac:dyDescent="0.2">
      <c r="A28" s="185" t="s">
        <v>289</v>
      </c>
      <c r="B28" s="385" t="s">
        <v>290</v>
      </c>
      <c r="C28" s="385"/>
      <c r="D28" s="385"/>
      <c r="E28" s="385"/>
      <c r="F28" s="385"/>
      <c r="G28" s="385"/>
      <c r="H28" s="385"/>
      <c r="I28" s="385"/>
      <c r="J28" s="385"/>
      <c r="K28" s="75">
        <v>1618</v>
      </c>
      <c r="L28" s="186">
        <v>233530.64</v>
      </c>
      <c r="M28" s="76" t="s">
        <v>377</v>
      </c>
    </row>
    <row r="29" spans="1:13" ht="30" customHeight="1" x14ac:dyDescent="0.2">
      <c r="A29" s="185" t="s">
        <v>291</v>
      </c>
      <c r="B29" s="385" t="s">
        <v>292</v>
      </c>
      <c r="C29" s="385"/>
      <c r="D29" s="385"/>
      <c r="E29" s="385"/>
      <c r="F29" s="385"/>
      <c r="G29" s="385"/>
      <c r="H29" s="385"/>
      <c r="I29" s="385"/>
      <c r="J29" s="385"/>
      <c r="K29" s="75">
        <v>2786</v>
      </c>
      <c r="L29" s="186">
        <v>27966.2</v>
      </c>
      <c r="M29" s="76" t="s">
        <v>377</v>
      </c>
    </row>
    <row r="30" spans="1:13" ht="30" customHeight="1" x14ac:dyDescent="0.2">
      <c r="A30" s="185" t="s">
        <v>293</v>
      </c>
      <c r="B30" s="385" t="s">
        <v>294</v>
      </c>
      <c r="C30" s="385"/>
      <c r="D30" s="385"/>
      <c r="E30" s="385"/>
      <c r="F30" s="385"/>
      <c r="G30" s="385"/>
      <c r="H30" s="385"/>
      <c r="I30" s="385"/>
      <c r="J30" s="385"/>
      <c r="K30" s="75">
        <v>7900</v>
      </c>
      <c r="L30" s="186" t="s">
        <v>377</v>
      </c>
      <c r="M30" s="76">
        <v>90480.45</v>
      </c>
    </row>
    <row r="31" spans="1:13" ht="30" customHeight="1" x14ac:dyDescent="0.2">
      <c r="A31" s="185" t="s">
        <v>295</v>
      </c>
      <c r="B31" s="385" t="s">
        <v>296</v>
      </c>
      <c r="C31" s="385"/>
      <c r="D31" s="385"/>
      <c r="E31" s="385"/>
      <c r="F31" s="385"/>
      <c r="G31" s="385"/>
      <c r="H31" s="385"/>
      <c r="I31" s="385"/>
      <c r="J31" s="385"/>
      <c r="K31" s="75" t="s">
        <v>377</v>
      </c>
      <c r="L31" s="186" t="s">
        <v>377</v>
      </c>
      <c r="M31" s="76" t="s">
        <v>377</v>
      </c>
    </row>
    <row r="32" spans="1:13" ht="30" customHeight="1" x14ac:dyDescent="0.2">
      <c r="A32" s="185" t="s">
        <v>297</v>
      </c>
      <c r="B32" s="385" t="s">
        <v>298</v>
      </c>
      <c r="C32" s="385"/>
      <c r="D32" s="385"/>
      <c r="E32" s="385"/>
      <c r="F32" s="385"/>
      <c r="G32" s="385"/>
      <c r="H32" s="385"/>
      <c r="I32" s="385"/>
      <c r="J32" s="385"/>
      <c r="K32" s="75">
        <v>525</v>
      </c>
      <c r="L32" s="186">
        <v>3363.55</v>
      </c>
      <c r="M32" s="187" t="s">
        <v>377</v>
      </c>
    </row>
    <row r="33" spans="1:13" ht="30" customHeight="1" x14ac:dyDescent="0.2">
      <c r="A33" s="185" t="s">
        <v>299</v>
      </c>
      <c r="B33" s="385" t="s">
        <v>300</v>
      </c>
      <c r="C33" s="385"/>
      <c r="D33" s="385"/>
      <c r="E33" s="385"/>
      <c r="F33" s="385"/>
      <c r="G33" s="385"/>
      <c r="H33" s="385"/>
      <c r="I33" s="385"/>
      <c r="J33" s="385"/>
      <c r="K33" s="75">
        <v>14</v>
      </c>
      <c r="L33" s="186">
        <v>155.02000000000001</v>
      </c>
      <c r="M33" s="187" t="s">
        <v>377</v>
      </c>
    </row>
    <row r="34" spans="1:13" ht="30" customHeight="1" x14ac:dyDescent="0.2">
      <c r="A34" s="185" t="s">
        <v>301</v>
      </c>
      <c r="B34" s="385" t="s">
        <v>302</v>
      </c>
      <c r="C34" s="385"/>
      <c r="D34" s="385"/>
      <c r="E34" s="385"/>
      <c r="F34" s="385"/>
      <c r="G34" s="385"/>
      <c r="H34" s="385"/>
      <c r="I34" s="385"/>
      <c r="J34" s="385"/>
      <c r="K34" s="75">
        <v>36</v>
      </c>
      <c r="L34" s="186">
        <v>1519.13</v>
      </c>
      <c r="M34" s="187" t="s">
        <v>377</v>
      </c>
    </row>
  </sheetData>
  <sheetProtection password="DA62" sheet="1" objects="1" scenarios="1"/>
  <mergeCells count="32">
    <mergeCell ref="B34:J34"/>
    <mergeCell ref="B28:J28"/>
    <mergeCell ref="B29:J29"/>
    <mergeCell ref="B30:J30"/>
    <mergeCell ref="B31:J31"/>
    <mergeCell ref="B32:J32"/>
    <mergeCell ref="B33:J33"/>
    <mergeCell ref="B27:J27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15:J15"/>
    <mergeCell ref="A1:M2"/>
    <mergeCell ref="A4:J5"/>
    <mergeCell ref="K4:M4"/>
    <mergeCell ref="B7:J7"/>
    <mergeCell ref="B8:J8"/>
    <mergeCell ref="B9:J9"/>
    <mergeCell ref="B10:J10"/>
    <mergeCell ref="B11:J11"/>
    <mergeCell ref="B12:J12"/>
    <mergeCell ref="B13:J13"/>
    <mergeCell ref="B14:J14"/>
    <mergeCell ref="A3:B3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rowBreaks count="1" manualBreakCount="1">
    <brk id="25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5">
    <pageSetUpPr fitToPage="1"/>
  </sheetPr>
  <dimension ref="A1:N14"/>
  <sheetViews>
    <sheetView showGridLines="0" zoomScale="75" zoomScaleNormal="75" workbookViewId="0">
      <pane ySplit="6" topLeftCell="A7" activePane="bottomLeft" state="frozen"/>
      <selection pane="bottomLeft" sqref="A1:M2"/>
    </sheetView>
  </sheetViews>
  <sheetFormatPr defaultColWidth="8" defaultRowHeight="17.100000000000001" customHeight="1" x14ac:dyDescent="0.2"/>
  <cols>
    <col min="1" max="1" width="11.125" style="188" bestFit="1" customWidth="1"/>
    <col min="2" max="2" width="23.75" style="43" customWidth="1"/>
    <col min="3" max="3" width="19.625" style="43" customWidth="1"/>
    <col min="4" max="4" width="0.875" style="47" customWidth="1"/>
    <col min="5" max="5" width="13.625" style="43" customWidth="1"/>
    <col min="6" max="6" width="13.25" style="43" customWidth="1"/>
    <col min="7" max="8" width="13.625" style="48" customWidth="1"/>
    <col min="9" max="9" width="0.875" style="47" customWidth="1"/>
    <col min="10" max="10" width="12.625" style="43" customWidth="1"/>
    <col min="11" max="12" width="13.625" style="48" customWidth="1"/>
    <col min="13" max="13" width="12.75" style="50" customWidth="1"/>
    <col min="14" max="14" width="11.625" style="50" customWidth="1"/>
    <col min="15" max="15" width="11.625" style="43" customWidth="1"/>
    <col min="16" max="16384" width="8" style="43"/>
  </cols>
  <sheetData>
    <row r="1" spans="1:14" ht="17.100000000000001" customHeight="1" x14ac:dyDescent="0.2">
      <c r="A1" s="361" t="s">
        <v>487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180"/>
    </row>
    <row r="2" spans="1:14" ht="17.100000000000001" customHeight="1" x14ac:dyDescent="0.2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180"/>
    </row>
    <row r="3" spans="1:14" ht="17.100000000000001" customHeight="1" x14ac:dyDescent="0.2">
      <c r="A3" s="361" t="s">
        <v>309</v>
      </c>
      <c r="B3" s="361"/>
    </row>
    <row r="4" spans="1:14" ht="17.100000000000001" customHeight="1" x14ac:dyDescent="0.2">
      <c r="A4" s="386" t="s">
        <v>242</v>
      </c>
      <c r="B4" s="386"/>
      <c r="C4" s="386"/>
      <c r="D4" s="386"/>
      <c r="E4" s="386"/>
      <c r="F4" s="386"/>
      <c r="G4" s="386"/>
      <c r="H4" s="386"/>
      <c r="I4" s="386"/>
      <c r="J4" s="387"/>
      <c r="K4" s="388" t="s">
        <v>235</v>
      </c>
      <c r="L4" s="386"/>
      <c r="M4" s="386"/>
    </row>
    <row r="5" spans="1:14" ht="17.100000000000001" customHeight="1" x14ac:dyDescent="0.2">
      <c r="A5" s="386"/>
      <c r="B5" s="386"/>
      <c r="C5" s="386"/>
      <c r="D5" s="386"/>
      <c r="E5" s="386"/>
      <c r="F5" s="386"/>
      <c r="G5" s="386"/>
      <c r="H5" s="386"/>
      <c r="I5" s="386"/>
      <c r="J5" s="387"/>
      <c r="K5" s="294" t="s">
        <v>243</v>
      </c>
      <c r="L5" s="294" t="s">
        <v>240</v>
      </c>
      <c r="M5" s="294" t="s">
        <v>244</v>
      </c>
    </row>
    <row r="6" spans="1:14" ht="17.100000000000001" customHeight="1" x14ac:dyDescent="0.2">
      <c r="A6" s="293"/>
      <c r="B6" s="293"/>
      <c r="C6" s="293"/>
      <c r="D6" s="293"/>
      <c r="E6" s="293"/>
      <c r="F6" s="293"/>
      <c r="G6" s="293"/>
      <c r="H6" s="293"/>
      <c r="I6" s="293"/>
      <c r="J6" s="293"/>
      <c r="K6" s="294"/>
      <c r="L6" s="294" t="s">
        <v>245</v>
      </c>
      <c r="M6" s="294" t="s">
        <v>246</v>
      </c>
    </row>
    <row r="7" spans="1:14" ht="17.100000000000001" customHeight="1" x14ac:dyDescent="0.2">
      <c r="A7" s="185" t="s">
        <v>293</v>
      </c>
      <c r="B7" s="385" t="s">
        <v>294</v>
      </c>
      <c r="C7" s="385"/>
      <c r="D7" s="385"/>
      <c r="E7" s="385"/>
      <c r="F7" s="385"/>
      <c r="G7" s="385"/>
      <c r="H7" s="385"/>
      <c r="I7" s="385"/>
      <c r="J7" s="385"/>
      <c r="K7" s="75">
        <v>2</v>
      </c>
      <c r="L7" s="186" t="s">
        <v>377</v>
      </c>
      <c r="M7" s="76">
        <v>4.75</v>
      </c>
    </row>
    <row r="8" spans="1:14" ht="17.100000000000001" customHeight="1" x14ac:dyDescent="0.2">
      <c r="A8" s="185" t="s">
        <v>520</v>
      </c>
      <c r="B8" s="385" t="s">
        <v>521</v>
      </c>
      <c r="C8" s="385"/>
      <c r="D8" s="385"/>
      <c r="E8" s="385"/>
      <c r="F8" s="385"/>
      <c r="G8" s="385"/>
      <c r="H8" s="385"/>
      <c r="I8" s="385"/>
      <c r="J8" s="385"/>
      <c r="K8" s="75">
        <v>1781</v>
      </c>
      <c r="L8" s="186">
        <v>709.91</v>
      </c>
      <c r="M8" s="76" t="s">
        <v>377</v>
      </c>
    </row>
    <row r="9" spans="1:14" ht="17.100000000000001" customHeight="1" x14ac:dyDescent="0.2">
      <c r="A9" s="185" t="s">
        <v>522</v>
      </c>
      <c r="B9" s="385" t="s">
        <v>523</v>
      </c>
      <c r="C9" s="385"/>
      <c r="D9" s="385"/>
      <c r="E9" s="385"/>
      <c r="F9" s="385"/>
      <c r="G9" s="385"/>
      <c r="H9" s="385"/>
      <c r="I9" s="385"/>
      <c r="J9" s="385"/>
      <c r="K9" s="75">
        <v>13</v>
      </c>
      <c r="L9" s="186">
        <v>10.99</v>
      </c>
      <c r="M9" s="76" t="s">
        <v>377</v>
      </c>
    </row>
    <row r="10" spans="1:14" ht="17.100000000000001" customHeight="1" x14ac:dyDescent="0.2">
      <c r="A10" s="185" t="s">
        <v>524</v>
      </c>
      <c r="B10" s="385" t="s">
        <v>525</v>
      </c>
      <c r="C10" s="385"/>
      <c r="D10" s="385"/>
      <c r="E10" s="385"/>
      <c r="F10" s="385"/>
      <c r="G10" s="385"/>
      <c r="H10" s="385"/>
      <c r="I10" s="385"/>
      <c r="J10" s="385"/>
      <c r="K10" s="75" t="s">
        <v>377</v>
      </c>
      <c r="L10" s="186" t="s">
        <v>377</v>
      </c>
      <c r="M10" s="76" t="s">
        <v>377</v>
      </c>
    </row>
    <row r="11" spans="1:14" ht="17.100000000000001" customHeight="1" x14ac:dyDescent="0.2">
      <c r="A11" s="185" t="s">
        <v>526</v>
      </c>
      <c r="B11" s="385" t="s">
        <v>527</v>
      </c>
      <c r="C11" s="385"/>
      <c r="D11" s="385"/>
      <c r="E11" s="385"/>
      <c r="F11" s="385"/>
      <c r="G11" s="385"/>
      <c r="H11" s="385"/>
      <c r="I11" s="385"/>
      <c r="J11" s="385"/>
      <c r="K11" s="75">
        <v>11</v>
      </c>
      <c r="L11" s="186">
        <v>19.32</v>
      </c>
      <c r="M11" s="76" t="s">
        <v>377</v>
      </c>
    </row>
    <row r="12" spans="1:14" ht="17.100000000000001" customHeight="1" x14ac:dyDescent="0.2">
      <c r="A12" s="185" t="s">
        <v>528</v>
      </c>
      <c r="B12" s="385" t="s">
        <v>529</v>
      </c>
      <c r="C12" s="385"/>
      <c r="D12" s="385"/>
      <c r="E12" s="385"/>
      <c r="F12" s="385"/>
      <c r="G12" s="385"/>
      <c r="H12" s="385"/>
      <c r="I12" s="385"/>
      <c r="J12" s="385"/>
      <c r="K12" s="75">
        <v>73</v>
      </c>
      <c r="L12" s="186">
        <v>75.260000000000005</v>
      </c>
      <c r="M12" s="76" t="s">
        <v>377</v>
      </c>
    </row>
    <row r="13" spans="1:14" ht="17.100000000000001" customHeight="1" x14ac:dyDescent="0.2">
      <c r="A13" s="185" t="s">
        <v>530</v>
      </c>
      <c r="B13" s="385" t="s">
        <v>531</v>
      </c>
      <c r="C13" s="385"/>
      <c r="D13" s="385"/>
      <c r="E13" s="385"/>
      <c r="F13" s="385"/>
      <c r="G13" s="385"/>
      <c r="H13" s="385"/>
      <c r="I13" s="385"/>
      <c r="J13" s="385"/>
      <c r="K13" s="75">
        <v>7</v>
      </c>
      <c r="L13" s="186">
        <v>369.15</v>
      </c>
      <c r="M13" s="76" t="s">
        <v>377</v>
      </c>
    </row>
    <row r="14" spans="1:14" ht="17.100000000000001" customHeight="1" x14ac:dyDescent="0.2">
      <c r="A14" s="185" t="s">
        <v>532</v>
      </c>
      <c r="B14" s="385" t="s">
        <v>533</v>
      </c>
      <c r="C14" s="385"/>
      <c r="D14" s="385"/>
      <c r="E14" s="385"/>
      <c r="F14" s="385"/>
      <c r="G14" s="385"/>
      <c r="H14" s="385"/>
      <c r="I14" s="385"/>
      <c r="J14" s="385"/>
      <c r="K14" s="75" t="s">
        <v>377</v>
      </c>
      <c r="L14" s="186" t="s">
        <v>377</v>
      </c>
      <c r="M14" s="76" t="s">
        <v>377</v>
      </c>
    </row>
  </sheetData>
  <sheetProtection password="DA62" sheet="1" objects="1" scenarios="1"/>
  <mergeCells count="12">
    <mergeCell ref="B12:J12"/>
    <mergeCell ref="B13:J13"/>
    <mergeCell ref="B14:J14"/>
    <mergeCell ref="A1:M2"/>
    <mergeCell ref="A3:B3"/>
    <mergeCell ref="A4:J5"/>
    <mergeCell ref="K4:M4"/>
    <mergeCell ref="B7:J7"/>
    <mergeCell ref="B8:J8"/>
    <mergeCell ref="B9:J9"/>
    <mergeCell ref="B10:J10"/>
    <mergeCell ref="B11:J11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78" fitToHeight="0" orientation="landscape" r:id="rId1"/>
  <headerFooter>
    <oddFooter>&amp;R&amp;8Pág. &amp;P /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6">
    <pageSetUpPr fitToPage="1"/>
  </sheetPr>
  <dimension ref="A1:AA12"/>
  <sheetViews>
    <sheetView showGridLines="0" workbookViewId="0">
      <selection sqref="A1:F1"/>
    </sheetView>
  </sheetViews>
  <sheetFormatPr defaultRowHeight="15" x14ac:dyDescent="0.25"/>
  <cols>
    <col min="1" max="1" width="19.5" style="121" bestFit="1" customWidth="1"/>
    <col min="2" max="2" width="10.75" style="121" bestFit="1" customWidth="1"/>
    <col min="3" max="3" width="9" style="121"/>
    <col min="4" max="4" width="9.875" style="121" bestFit="1" customWidth="1"/>
    <col min="5" max="5" width="9" style="121"/>
    <col min="6" max="6" width="10.375" style="121" bestFit="1" customWidth="1"/>
    <col min="7" max="16384" width="9" style="121"/>
  </cols>
  <sheetData>
    <row r="1" spans="1:27" ht="15" customHeight="1" x14ac:dyDescent="0.25">
      <c r="A1" s="361" t="s">
        <v>371</v>
      </c>
      <c r="B1" s="361"/>
      <c r="C1" s="361"/>
      <c r="D1" s="361"/>
      <c r="E1" s="361"/>
      <c r="F1" s="361"/>
      <c r="AA1" s="189" t="s">
        <v>488</v>
      </c>
    </row>
    <row r="2" spans="1:27" x14ac:dyDescent="0.25">
      <c r="A2" s="174"/>
      <c r="B2" s="174"/>
      <c r="C2" s="174"/>
      <c r="D2" s="174"/>
      <c r="E2" s="174"/>
      <c r="AA2" s="190" t="s">
        <v>457</v>
      </c>
    </row>
    <row r="3" spans="1:27" x14ac:dyDescent="0.25">
      <c r="B3" s="189"/>
      <c r="D3" s="189"/>
    </row>
    <row r="4" spans="1:27" x14ac:dyDescent="0.25">
      <c r="A4" s="191"/>
      <c r="B4" s="390">
        <v>2015</v>
      </c>
      <c r="C4" s="391"/>
      <c r="D4" s="390">
        <v>2014</v>
      </c>
      <c r="E4" s="391"/>
      <c r="F4" s="295" t="s">
        <v>378</v>
      </c>
    </row>
    <row r="5" spans="1:27" x14ac:dyDescent="0.25">
      <c r="A5" s="192" t="s">
        <v>303</v>
      </c>
      <c r="B5" s="192" t="s">
        <v>243</v>
      </c>
      <c r="C5" s="192" t="s">
        <v>304</v>
      </c>
      <c r="D5" s="192" t="s">
        <v>243</v>
      </c>
      <c r="E5" s="192" t="s">
        <v>304</v>
      </c>
      <c r="F5" s="193" t="s">
        <v>304</v>
      </c>
    </row>
    <row r="6" spans="1:27" x14ac:dyDescent="0.25">
      <c r="A6" s="194" t="s">
        <v>372</v>
      </c>
      <c r="B6" s="63">
        <v>88521</v>
      </c>
      <c r="C6" s="195">
        <f>+B6/$B$12</f>
        <v>0.49181338859596974</v>
      </c>
      <c r="D6" s="63">
        <v>87493</v>
      </c>
      <c r="E6" s="195">
        <f>+D6/$D$12</f>
        <v>0.49091592602567558</v>
      </c>
      <c r="F6" s="196">
        <f>(+B6-D6)/D6</f>
        <v>1.1749511389482587E-2</v>
      </c>
    </row>
    <row r="7" spans="1:27" x14ac:dyDescent="0.25">
      <c r="A7" s="194" t="s">
        <v>373</v>
      </c>
      <c r="B7" s="63">
        <v>42884</v>
      </c>
      <c r="C7" s="195">
        <f t="shared" ref="C7:C11" si="0">+B7/$B$12</f>
        <v>0.23825900471695494</v>
      </c>
      <c r="D7" s="63">
        <v>42866</v>
      </c>
      <c r="E7" s="195">
        <f t="shared" ref="E7:E11" si="1">+D7/$D$12</f>
        <v>0.24051755094712271</v>
      </c>
      <c r="F7" s="196">
        <f t="shared" ref="F7:F12" si="2">(+B7-D7)/D7</f>
        <v>4.1991321793496012E-4</v>
      </c>
    </row>
    <row r="8" spans="1:27" x14ac:dyDescent="0.25">
      <c r="A8" s="194" t="s">
        <v>374</v>
      </c>
      <c r="B8" s="63">
        <v>10847</v>
      </c>
      <c r="C8" s="195">
        <f t="shared" si="0"/>
        <v>6.0264793959630865E-2</v>
      </c>
      <c r="D8" s="63">
        <v>10490</v>
      </c>
      <c r="E8" s="195">
        <f t="shared" si="1"/>
        <v>5.885851512703115E-2</v>
      </c>
      <c r="F8" s="196">
        <f t="shared" si="2"/>
        <v>3.4032411820781698E-2</v>
      </c>
    </row>
    <row r="9" spans="1:27" x14ac:dyDescent="0.25">
      <c r="A9" s="194" t="s">
        <v>375</v>
      </c>
      <c r="B9" s="63">
        <v>22351</v>
      </c>
      <c r="C9" s="195">
        <f t="shared" si="0"/>
        <v>0.1241798109884493</v>
      </c>
      <c r="D9" s="63">
        <v>22354</v>
      </c>
      <c r="E9" s="195">
        <f t="shared" si="1"/>
        <v>0.12542642966154952</v>
      </c>
      <c r="F9" s="196">
        <f t="shared" si="2"/>
        <v>-1.3420416927619218E-4</v>
      </c>
    </row>
    <row r="10" spans="1:27" x14ac:dyDescent="0.25">
      <c r="A10" s="194" t="s">
        <v>376</v>
      </c>
      <c r="B10" s="63">
        <v>4350</v>
      </c>
      <c r="C10" s="195">
        <f t="shared" si="0"/>
        <v>2.4168143608776092E-2</v>
      </c>
      <c r="D10" s="63">
        <v>4246</v>
      </c>
      <c r="E10" s="195">
        <f t="shared" si="1"/>
        <v>2.3823951880779244E-2</v>
      </c>
      <c r="F10" s="196">
        <f t="shared" si="2"/>
        <v>2.4493641073951956E-2</v>
      </c>
    </row>
    <row r="11" spans="1:27" x14ac:dyDescent="0.25">
      <c r="A11" s="194" t="s">
        <v>515</v>
      </c>
      <c r="B11" s="63">
        <v>11036</v>
      </c>
      <c r="C11" s="195">
        <f t="shared" si="0"/>
        <v>6.1314858130219071E-2</v>
      </c>
      <c r="D11" s="63">
        <v>10775</v>
      </c>
      <c r="E11" s="195">
        <f t="shared" si="1"/>
        <v>6.0457626357841819E-2</v>
      </c>
      <c r="F11" s="196">
        <f t="shared" si="2"/>
        <v>2.4222737819025522E-2</v>
      </c>
    </row>
    <row r="12" spans="1:27" x14ac:dyDescent="0.25">
      <c r="A12" s="197" t="s">
        <v>305</v>
      </c>
      <c r="B12" s="198">
        <v>179989</v>
      </c>
      <c r="C12" s="199">
        <f>SUM(C6:C11)</f>
        <v>1</v>
      </c>
      <c r="D12" s="198">
        <f>SUM(D6:D11)</f>
        <v>178224</v>
      </c>
      <c r="E12" s="199">
        <f>SUM(E6:E11)</f>
        <v>0.99999999999999989</v>
      </c>
      <c r="F12" s="200">
        <f t="shared" si="2"/>
        <v>9.9032677978274537E-3</v>
      </c>
    </row>
  </sheetData>
  <sheetProtection password="DA62" sheet="1" objects="1" scenarios="1"/>
  <mergeCells count="3">
    <mergeCell ref="B4:C4"/>
    <mergeCell ref="D4:E4"/>
    <mergeCell ref="A1:F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>
    <oddFooter>&amp;R&amp;8Pág. &amp;P / &amp;N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7">
    <pageSetUpPr fitToPage="1"/>
  </sheetPr>
  <dimension ref="A1:AA12"/>
  <sheetViews>
    <sheetView showGridLines="0" workbookViewId="0">
      <selection sqref="A1:E2"/>
    </sheetView>
  </sheetViews>
  <sheetFormatPr defaultRowHeight="15" x14ac:dyDescent="0.25"/>
  <cols>
    <col min="1" max="1" width="19.5" style="121" bestFit="1" customWidth="1"/>
    <col min="2" max="2" width="10.75" style="121" bestFit="1" customWidth="1"/>
    <col min="3" max="3" width="9" style="121"/>
    <col min="4" max="4" width="13" style="121" bestFit="1" customWidth="1"/>
    <col min="5" max="5" width="8.625" style="121" bestFit="1" customWidth="1"/>
    <col min="6" max="16384" width="9" style="121"/>
  </cols>
  <sheetData>
    <row r="1" spans="1:27" ht="15" customHeight="1" x14ac:dyDescent="0.25">
      <c r="A1" s="361" t="s">
        <v>368</v>
      </c>
      <c r="B1" s="361"/>
      <c r="C1" s="361"/>
      <c r="D1" s="361"/>
      <c r="E1" s="361"/>
      <c r="AA1" s="190" t="s">
        <v>458</v>
      </c>
    </row>
    <row r="2" spans="1:27" x14ac:dyDescent="0.25">
      <c r="A2" s="361"/>
      <c r="B2" s="361"/>
      <c r="C2" s="361"/>
      <c r="D2" s="361"/>
      <c r="E2" s="361"/>
      <c r="AA2" s="190" t="s">
        <v>459</v>
      </c>
    </row>
    <row r="4" spans="1:27" x14ac:dyDescent="0.25">
      <c r="A4" s="369" t="s">
        <v>303</v>
      </c>
      <c r="B4" s="392">
        <v>2015</v>
      </c>
      <c r="C4" s="393"/>
      <c r="D4" s="393"/>
      <c r="E4" s="393"/>
    </row>
    <row r="5" spans="1:27" x14ac:dyDescent="0.25">
      <c r="A5" s="369"/>
      <c r="B5" s="394" t="s">
        <v>235</v>
      </c>
      <c r="C5" s="395"/>
      <c r="D5" s="394" t="s">
        <v>240</v>
      </c>
      <c r="E5" s="396"/>
    </row>
    <row r="6" spans="1:27" x14ac:dyDescent="0.25">
      <c r="A6" s="369"/>
      <c r="B6" s="201" t="s">
        <v>243</v>
      </c>
      <c r="C6" s="192" t="s">
        <v>304</v>
      </c>
      <c r="D6" s="192" t="s">
        <v>245</v>
      </c>
      <c r="E6" s="202" t="s">
        <v>304</v>
      </c>
    </row>
    <row r="7" spans="1:27" x14ac:dyDescent="0.25">
      <c r="A7" s="203" t="s">
        <v>372</v>
      </c>
      <c r="B7" s="63">
        <v>40423</v>
      </c>
      <c r="C7" s="195">
        <f>+B7/$B$12</f>
        <v>0.50409028557176705</v>
      </c>
      <c r="D7" s="63">
        <v>359791.1</v>
      </c>
      <c r="E7" s="196">
        <f>+D7/$D$12</f>
        <v>0.13155281974173588</v>
      </c>
    </row>
    <row r="8" spans="1:27" x14ac:dyDescent="0.25">
      <c r="A8" s="203" t="s">
        <v>373</v>
      </c>
      <c r="B8" s="63">
        <v>16772</v>
      </c>
      <c r="C8" s="195">
        <f t="shared" ref="C8:C11" si="0">+B8/$B$12</f>
        <v>0.20915326100511286</v>
      </c>
      <c r="D8" s="63">
        <v>294047.26</v>
      </c>
      <c r="E8" s="196">
        <f t="shared" ref="E8:E11" si="1">+D8/$D$12</f>
        <v>0.10751446100343047</v>
      </c>
    </row>
    <row r="9" spans="1:27" x14ac:dyDescent="0.25">
      <c r="A9" s="203" t="s">
        <v>374</v>
      </c>
      <c r="B9" s="63">
        <v>5787</v>
      </c>
      <c r="C9" s="195">
        <f t="shared" si="0"/>
        <v>7.2166105499438832E-2</v>
      </c>
      <c r="D9" s="63">
        <v>289565.59000000003</v>
      </c>
      <c r="E9" s="196">
        <f t="shared" si="1"/>
        <v>0.10587579810806717</v>
      </c>
    </row>
    <row r="10" spans="1:27" x14ac:dyDescent="0.25">
      <c r="A10" s="203" t="s">
        <v>375</v>
      </c>
      <c r="B10" s="63">
        <v>15006</v>
      </c>
      <c r="C10" s="195">
        <f t="shared" si="0"/>
        <v>0.18713056490834268</v>
      </c>
      <c r="D10" s="63">
        <v>1746685.7</v>
      </c>
      <c r="E10" s="196">
        <f t="shared" si="1"/>
        <v>0.63865234308899743</v>
      </c>
    </row>
    <row r="11" spans="1:27" x14ac:dyDescent="0.25">
      <c r="A11" s="203" t="s">
        <v>376</v>
      </c>
      <c r="B11" s="63">
        <v>2202</v>
      </c>
      <c r="C11" s="195">
        <f t="shared" si="0"/>
        <v>2.7459783015338572E-2</v>
      </c>
      <c r="D11" s="63">
        <v>44865.79</v>
      </c>
      <c r="E11" s="196">
        <f t="shared" si="1"/>
        <v>1.6404578057769015E-2</v>
      </c>
    </row>
    <row r="12" spans="1:27" x14ac:dyDescent="0.25">
      <c r="A12" s="197" t="s">
        <v>305</v>
      </c>
      <c r="B12" s="198">
        <v>80190</v>
      </c>
      <c r="C12" s="199">
        <f>SUM(C7:C11)</f>
        <v>1</v>
      </c>
      <c r="D12" s="198">
        <v>2734955.44</v>
      </c>
      <c r="E12" s="199">
        <f>SUM(E7:E11)</f>
        <v>1</v>
      </c>
    </row>
  </sheetData>
  <sheetProtection password="DA62" sheet="1" objects="1" scenarios="1"/>
  <mergeCells count="5">
    <mergeCell ref="A1:E2"/>
    <mergeCell ref="A4:A6"/>
    <mergeCell ref="B4:E4"/>
    <mergeCell ref="B5:C5"/>
    <mergeCell ref="D5:E5"/>
  </mergeCells>
  <printOptions horizontalCentered="1"/>
  <pageMargins left="0" right="0" top="0.9055118110236221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8">
    <pageSetUpPr fitToPage="1"/>
  </sheetPr>
  <dimension ref="A1:AA12"/>
  <sheetViews>
    <sheetView showGridLines="0" workbookViewId="0">
      <selection sqref="A1:E2"/>
    </sheetView>
  </sheetViews>
  <sheetFormatPr defaultRowHeight="15" x14ac:dyDescent="0.25"/>
  <cols>
    <col min="1" max="1" width="19.5" style="121" bestFit="1" customWidth="1"/>
    <col min="2" max="2" width="10.75" style="121" bestFit="1" customWidth="1"/>
    <col min="3" max="3" width="9" style="121"/>
    <col min="4" max="4" width="13" style="121" bestFit="1" customWidth="1"/>
    <col min="5" max="5" width="8.625" style="121" bestFit="1" customWidth="1"/>
    <col min="6" max="16384" width="9" style="121"/>
  </cols>
  <sheetData>
    <row r="1" spans="1:27" ht="15" customHeight="1" x14ac:dyDescent="0.25">
      <c r="A1" s="361" t="s">
        <v>367</v>
      </c>
      <c r="B1" s="361"/>
      <c r="C1" s="361"/>
      <c r="D1" s="361"/>
      <c r="E1" s="361"/>
      <c r="AA1" s="190" t="s">
        <v>460</v>
      </c>
    </row>
    <row r="2" spans="1:27" x14ac:dyDescent="0.25">
      <c r="A2" s="361"/>
      <c r="B2" s="361"/>
      <c r="C2" s="361"/>
      <c r="D2" s="361"/>
      <c r="E2" s="361"/>
      <c r="AA2" s="189" t="s">
        <v>461</v>
      </c>
    </row>
    <row r="4" spans="1:27" x14ac:dyDescent="0.25">
      <c r="A4" s="369" t="s">
        <v>303</v>
      </c>
      <c r="B4" s="392">
        <v>2015</v>
      </c>
      <c r="C4" s="393"/>
      <c r="D4" s="393"/>
      <c r="E4" s="393"/>
    </row>
    <row r="5" spans="1:27" x14ac:dyDescent="0.25">
      <c r="A5" s="369"/>
      <c r="B5" s="394" t="s">
        <v>235</v>
      </c>
      <c r="C5" s="395"/>
      <c r="D5" s="394" t="s">
        <v>240</v>
      </c>
      <c r="E5" s="396"/>
    </row>
    <row r="6" spans="1:27" x14ac:dyDescent="0.25">
      <c r="A6" s="369"/>
      <c r="B6" s="201" t="s">
        <v>243</v>
      </c>
      <c r="C6" s="192" t="s">
        <v>304</v>
      </c>
      <c r="D6" s="192" t="s">
        <v>245</v>
      </c>
      <c r="E6" s="202" t="s">
        <v>304</v>
      </c>
    </row>
    <row r="7" spans="1:27" x14ac:dyDescent="0.25">
      <c r="A7" s="203" t="s">
        <v>372</v>
      </c>
      <c r="B7" s="63">
        <v>42229</v>
      </c>
      <c r="C7" s="195">
        <f>+B7/$B$12</f>
        <v>0.55094718714121704</v>
      </c>
      <c r="D7" s="63">
        <v>104146.01</v>
      </c>
      <c r="E7" s="196">
        <f>+D7/$D$12</f>
        <v>0.536743386374957</v>
      </c>
    </row>
    <row r="8" spans="1:27" x14ac:dyDescent="0.25">
      <c r="A8" s="203" t="s">
        <v>373</v>
      </c>
      <c r="B8" s="63">
        <v>23550</v>
      </c>
      <c r="C8" s="195">
        <f t="shared" ref="C8:C11" si="0">+B8/$B$12</f>
        <v>0.30724872142782589</v>
      </c>
      <c r="D8" s="63">
        <v>50125.17</v>
      </c>
      <c r="E8" s="196">
        <f t="shared" ref="E8:E11" si="1">+D8/$D$12</f>
        <v>0.25833302196042274</v>
      </c>
    </row>
    <row r="9" spans="1:27" x14ac:dyDescent="0.25">
      <c r="A9" s="203" t="s">
        <v>374</v>
      </c>
      <c r="B9" s="63">
        <v>4036</v>
      </c>
      <c r="C9" s="195">
        <f t="shared" si="0"/>
        <v>5.2656298924955644E-2</v>
      </c>
      <c r="D9" s="63">
        <v>11922.96</v>
      </c>
      <c r="E9" s="196">
        <f t="shared" si="1"/>
        <v>6.1448056685159208E-2</v>
      </c>
    </row>
    <row r="10" spans="1:27" x14ac:dyDescent="0.25">
      <c r="A10" s="203" t="s">
        <v>375</v>
      </c>
      <c r="B10" s="63">
        <v>5485</v>
      </c>
      <c r="C10" s="195">
        <f t="shared" si="0"/>
        <v>7.1560901784782388E-2</v>
      </c>
      <c r="D10" s="63">
        <v>21094.240000000002</v>
      </c>
      <c r="E10" s="196">
        <f t="shared" si="1"/>
        <v>0.10871461912564942</v>
      </c>
    </row>
    <row r="11" spans="1:27" x14ac:dyDescent="0.25">
      <c r="A11" s="203" t="s">
        <v>376</v>
      </c>
      <c r="B11" s="63">
        <v>1348</v>
      </c>
      <c r="C11" s="195">
        <f t="shared" si="0"/>
        <v>1.7586890721219078E-2</v>
      </c>
      <c r="D11" s="63">
        <v>6744.77</v>
      </c>
      <c r="E11" s="196">
        <f t="shared" si="1"/>
        <v>3.476091585381158E-2</v>
      </c>
    </row>
    <row r="12" spans="1:27" x14ac:dyDescent="0.25">
      <c r="A12" s="197" t="s">
        <v>305</v>
      </c>
      <c r="B12" s="198">
        <v>76648</v>
      </c>
      <c r="C12" s="199">
        <f>SUM(C7:C11)</f>
        <v>1</v>
      </c>
      <c r="D12" s="198">
        <v>194033.15</v>
      </c>
      <c r="E12" s="199">
        <f>SUM(E7:E11)</f>
        <v>0.99999999999999989</v>
      </c>
    </row>
  </sheetData>
  <sheetProtection password="DA62" sheet="1" objects="1" scenarios="1"/>
  <mergeCells count="5">
    <mergeCell ref="A1:E2"/>
    <mergeCell ref="A4:A6"/>
    <mergeCell ref="B4:E4"/>
    <mergeCell ref="B5:C5"/>
    <mergeCell ref="D5:E5"/>
  </mergeCells>
  <printOptions horizontalCentered="1"/>
  <pageMargins left="0" right="0" top="1.04" bottom="0.74803149606299213" header="0.31496062992125984" footer="0.31496062992125984"/>
  <pageSetup paperSize="9" scale="43" orientation="landscape" r:id="rId1"/>
  <headerFooter>
    <oddFooter>&amp;R&amp;8Pág. &amp;P /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9">
    <pageSetUpPr fitToPage="1"/>
  </sheetPr>
  <dimension ref="A1:AA13"/>
  <sheetViews>
    <sheetView showGridLines="0" workbookViewId="0">
      <selection sqref="A1:K1"/>
    </sheetView>
  </sheetViews>
  <sheetFormatPr defaultRowHeight="15" x14ac:dyDescent="0.25"/>
  <cols>
    <col min="1" max="1" width="19.5" style="121" bestFit="1" customWidth="1"/>
    <col min="2" max="2" width="10.75" style="121" bestFit="1" customWidth="1"/>
    <col min="3" max="3" width="9" style="121"/>
    <col min="4" max="4" width="13" style="121" bestFit="1" customWidth="1"/>
    <col min="5" max="5" width="8.625" style="121" bestFit="1" customWidth="1"/>
    <col min="6" max="6" width="9.875" style="121" bestFit="1" customWidth="1"/>
    <col min="7" max="7" width="9" style="121"/>
    <col min="8" max="8" width="11.5" style="121" bestFit="1" customWidth="1"/>
    <col min="9" max="9" width="9" style="121"/>
    <col min="10" max="10" width="15.25" style="121" bestFit="1" customWidth="1"/>
    <col min="11" max="11" width="8.875" style="121" customWidth="1"/>
    <col min="12" max="16384" width="9" style="121"/>
  </cols>
  <sheetData>
    <row r="1" spans="1:27" ht="15" customHeight="1" x14ac:dyDescent="0.25">
      <c r="A1" s="361" t="s">
        <v>366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AA1" s="189" t="s">
        <v>462</v>
      </c>
    </row>
    <row r="2" spans="1:27" x14ac:dyDescent="0.25">
      <c r="A2" s="174"/>
      <c r="B2" s="174"/>
      <c r="C2" s="174"/>
      <c r="D2" s="174"/>
      <c r="E2" s="174"/>
      <c r="AA2" s="189" t="s">
        <v>463</v>
      </c>
    </row>
    <row r="3" spans="1:27" x14ac:dyDescent="0.25">
      <c r="AA3" s="189" t="s">
        <v>465</v>
      </c>
    </row>
    <row r="4" spans="1:27" x14ac:dyDescent="0.25">
      <c r="A4" s="369" t="s">
        <v>303</v>
      </c>
      <c r="B4" s="392">
        <v>2015</v>
      </c>
      <c r="C4" s="393"/>
      <c r="D4" s="393"/>
      <c r="E4" s="397"/>
      <c r="F4" s="392">
        <v>2014</v>
      </c>
      <c r="G4" s="393"/>
      <c r="H4" s="393"/>
      <c r="I4" s="397"/>
      <c r="J4" s="398" t="s">
        <v>378</v>
      </c>
      <c r="K4" s="399"/>
      <c r="AA4" s="189" t="s">
        <v>464</v>
      </c>
    </row>
    <row r="5" spans="1:27" x14ac:dyDescent="0.25">
      <c r="A5" s="369"/>
      <c r="B5" s="394" t="s">
        <v>235</v>
      </c>
      <c r="C5" s="395"/>
      <c r="D5" s="394" t="s">
        <v>240</v>
      </c>
      <c r="E5" s="395"/>
      <c r="F5" s="394" t="s">
        <v>235</v>
      </c>
      <c r="G5" s="395"/>
      <c r="H5" s="394" t="s">
        <v>240</v>
      </c>
      <c r="I5" s="395"/>
      <c r="J5" s="204" t="s">
        <v>235</v>
      </c>
      <c r="K5" s="297" t="s">
        <v>240</v>
      </c>
    </row>
    <row r="6" spans="1:27" x14ac:dyDescent="0.25">
      <c r="A6" s="369"/>
      <c r="B6" s="192" t="s">
        <v>243</v>
      </c>
      <c r="C6" s="192" t="s">
        <v>304</v>
      </c>
      <c r="D6" s="192" t="s">
        <v>245</v>
      </c>
      <c r="E6" s="192" t="s">
        <v>304</v>
      </c>
      <c r="F6" s="192" t="s">
        <v>243</v>
      </c>
      <c r="G6" s="192" t="s">
        <v>304</v>
      </c>
      <c r="H6" s="192" t="s">
        <v>245</v>
      </c>
      <c r="I6" s="192" t="s">
        <v>304</v>
      </c>
      <c r="J6" s="205" t="s">
        <v>304</v>
      </c>
      <c r="K6" s="298" t="s">
        <v>304</v>
      </c>
    </row>
    <row r="7" spans="1:27" x14ac:dyDescent="0.25">
      <c r="A7" s="203" t="s">
        <v>372</v>
      </c>
      <c r="B7" s="63">
        <v>68087</v>
      </c>
      <c r="C7" s="195">
        <f>+B7/$B$13</f>
        <v>0.53028084549603571</v>
      </c>
      <c r="D7" s="63">
        <v>427122.53</v>
      </c>
      <c r="E7" s="195">
        <f>+D7/$D$13</f>
        <v>0.17911478385009494</v>
      </c>
      <c r="F7" s="63">
        <v>66793</v>
      </c>
      <c r="G7" s="195">
        <f>+F7/$F$13</f>
        <v>0.60939738150631817</v>
      </c>
      <c r="H7" s="63">
        <v>492773.96</v>
      </c>
      <c r="I7" s="195">
        <f>+H7/$H$13</f>
        <v>0.40093985332978577</v>
      </c>
      <c r="J7" s="206">
        <f>(+B7-F7)/F7</f>
        <v>1.9373287619960176E-2</v>
      </c>
      <c r="K7" s="196">
        <f>(+D7-H7)/H7</f>
        <v>-0.13322828584529911</v>
      </c>
    </row>
    <row r="8" spans="1:27" x14ac:dyDescent="0.25">
      <c r="A8" s="203" t="s">
        <v>373</v>
      </c>
      <c r="B8" s="63">
        <v>26370</v>
      </c>
      <c r="C8" s="195">
        <f t="shared" ref="C8:C11" si="0">+B8/$B$13</f>
        <v>0.20537703079487218</v>
      </c>
      <c r="D8" s="63">
        <v>285434.57</v>
      </c>
      <c r="E8" s="195">
        <f t="shared" ref="E8:E11" si="1">+D8/$D$13</f>
        <v>0.11969762238694079</v>
      </c>
      <c r="F8" s="63">
        <v>25477</v>
      </c>
      <c r="G8" s="195">
        <f t="shared" ref="G8:G11" si="2">+F8/$F$13</f>
        <v>0.23244377537521099</v>
      </c>
      <c r="H8" s="63">
        <v>281927.37</v>
      </c>
      <c r="I8" s="195">
        <f t="shared" ref="I8:I11" si="3">+H8/$H$13</f>
        <v>0.22938695538508616</v>
      </c>
      <c r="J8" s="206">
        <f t="shared" ref="J8:J13" si="4">(+B8-F8)/F8</f>
        <v>3.5051222671429134E-2</v>
      </c>
      <c r="K8" s="196">
        <f t="shared" ref="K8:K13" si="5">(+D8-H8)/H8</f>
        <v>1.244008341581029E-2</v>
      </c>
    </row>
    <row r="9" spans="1:27" x14ac:dyDescent="0.25">
      <c r="A9" s="203" t="s">
        <v>374</v>
      </c>
      <c r="B9" s="63">
        <v>1953</v>
      </c>
      <c r="C9" s="195">
        <f t="shared" si="0"/>
        <v>1.5210517297777225E-2</v>
      </c>
      <c r="D9" s="63">
        <v>75059.55</v>
      </c>
      <c r="E9" s="195">
        <f t="shared" si="1"/>
        <v>3.1476389396118701E-2</v>
      </c>
      <c r="F9" s="63">
        <v>1253</v>
      </c>
      <c r="G9" s="195">
        <f t="shared" si="2"/>
        <v>1.1431960220792847E-2</v>
      </c>
      <c r="H9" s="63">
        <v>11982.68</v>
      </c>
      <c r="I9" s="195">
        <f t="shared" si="3"/>
        <v>9.7495694815078228E-3</v>
      </c>
      <c r="J9" s="206">
        <f t="shared" si="4"/>
        <v>0.55865921787709494</v>
      </c>
      <c r="K9" s="196">
        <f t="shared" si="5"/>
        <v>5.2640035451167853</v>
      </c>
    </row>
    <row r="10" spans="1:27" x14ac:dyDescent="0.25">
      <c r="A10" s="203" t="s">
        <v>375</v>
      </c>
      <c r="B10" s="63">
        <v>18773</v>
      </c>
      <c r="C10" s="195">
        <f t="shared" si="0"/>
        <v>0.1462094425146809</v>
      </c>
      <c r="D10" s="63">
        <v>1553563.79</v>
      </c>
      <c r="E10" s="195">
        <f t="shared" si="1"/>
        <v>0.65149043400539952</v>
      </c>
      <c r="F10" s="63">
        <v>13362</v>
      </c>
      <c r="G10" s="195">
        <f t="shared" si="2"/>
        <v>0.12191049678390585</v>
      </c>
      <c r="H10" s="63">
        <v>412533.09</v>
      </c>
      <c r="I10" s="195">
        <f t="shared" si="3"/>
        <v>0.33565279423101679</v>
      </c>
      <c r="J10" s="206">
        <f t="shared" si="4"/>
        <v>0.40495434815147435</v>
      </c>
      <c r="K10" s="196">
        <f t="shared" si="5"/>
        <v>2.7659131537787669</v>
      </c>
    </row>
    <row r="11" spans="1:27" x14ac:dyDescent="0.25">
      <c r="A11" s="203" t="s">
        <v>376</v>
      </c>
      <c r="B11" s="63">
        <v>3169</v>
      </c>
      <c r="C11" s="195">
        <f t="shared" si="0"/>
        <v>2.4681069798594992E-2</v>
      </c>
      <c r="D11" s="63">
        <v>40313.760000000002</v>
      </c>
      <c r="E11" s="195">
        <f t="shared" si="1"/>
        <v>1.6905665005741099E-2</v>
      </c>
      <c r="F11" s="63">
        <v>2720</v>
      </c>
      <c r="G11" s="195">
        <f t="shared" si="2"/>
        <v>2.4816386113772182E-2</v>
      </c>
      <c r="H11" s="63">
        <v>29829.99</v>
      </c>
      <c r="I11" s="195">
        <f t="shared" si="3"/>
        <v>2.4270827572603421E-2</v>
      </c>
      <c r="J11" s="206">
        <f t="shared" si="4"/>
        <v>0.1650735294117647</v>
      </c>
      <c r="K11" s="196">
        <f t="shared" si="5"/>
        <v>0.3514506709522866</v>
      </c>
    </row>
    <row r="12" spans="1:27" x14ac:dyDescent="0.25">
      <c r="A12" s="203" t="s">
        <v>515</v>
      </c>
      <c r="B12" s="63">
        <v>10046</v>
      </c>
      <c r="C12" s="195">
        <f t="shared" ref="C12" si="6">+B12/$B$13</f>
        <v>7.8241094098038907E-2</v>
      </c>
      <c r="D12" s="63">
        <v>3136.04</v>
      </c>
      <c r="E12" s="195">
        <f t="shared" ref="E12" si="7">+D12/$D$13</f>
        <v>1.3151053557049581E-3</v>
      </c>
      <c r="F12" s="63" t="s">
        <v>534</v>
      </c>
      <c r="G12" s="206" t="s">
        <v>534</v>
      </c>
      <c r="H12" s="63" t="s">
        <v>534</v>
      </c>
      <c r="I12" s="206" t="s">
        <v>534</v>
      </c>
      <c r="J12" s="206" t="s">
        <v>534</v>
      </c>
      <c r="K12" s="207" t="s">
        <v>534</v>
      </c>
    </row>
    <row r="13" spans="1:27" x14ac:dyDescent="0.25">
      <c r="A13" s="197" t="s">
        <v>305</v>
      </c>
      <c r="B13" s="198">
        <v>128398</v>
      </c>
      <c r="C13" s="199">
        <f>SUM(C7:C12)</f>
        <v>0.99999999999999989</v>
      </c>
      <c r="D13" s="198">
        <v>2384630.2400000002</v>
      </c>
      <c r="E13" s="199">
        <f>SUM(E7:E11)</f>
        <v>0.998684894644295</v>
      </c>
      <c r="F13" s="198">
        <f>SUM(F7:F12)</f>
        <v>109605</v>
      </c>
      <c r="G13" s="199">
        <f>SUM(G7:G12)</f>
        <v>1</v>
      </c>
      <c r="H13" s="198">
        <f>SUM(H7:H12)</f>
        <v>1229047.0900000001</v>
      </c>
      <c r="I13" s="199">
        <f>SUM(I7:I12)</f>
        <v>1</v>
      </c>
      <c r="J13" s="208">
        <f t="shared" si="4"/>
        <v>0.171461155969162</v>
      </c>
      <c r="K13" s="200">
        <f t="shared" si="5"/>
        <v>0.94022691189155339</v>
      </c>
    </row>
  </sheetData>
  <sheetProtection password="DA62" sheet="1" objects="1" scenarios="1"/>
  <mergeCells count="9">
    <mergeCell ref="A1:K1"/>
    <mergeCell ref="F4:I4"/>
    <mergeCell ref="F5:G5"/>
    <mergeCell ref="H5:I5"/>
    <mergeCell ref="J4:K4"/>
    <mergeCell ref="A4:A6"/>
    <mergeCell ref="B4:E4"/>
    <mergeCell ref="B5:C5"/>
    <mergeCell ref="D5:E5"/>
  </mergeCells>
  <printOptions horizontalCentered="1"/>
  <pageMargins left="0" right="0" top="0.74803149606299213" bottom="0.35433070866141736" header="0.31496062992125984" footer="0.31496062992125984"/>
  <pageSetup paperSize="9" scale="62" orientation="landscape" r:id="rId1"/>
  <headerFooter>
    <oddFooter>&amp;R&amp;8Pág.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>
    <pageSetUpPr fitToPage="1"/>
  </sheetPr>
  <dimension ref="B1:AB8"/>
  <sheetViews>
    <sheetView showGridLines="0" zoomScaleNormal="100" workbookViewId="0"/>
  </sheetViews>
  <sheetFormatPr defaultRowHeight="12.75" x14ac:dyDescent="0.2"/>
  <cols>
    <col min="1" max="1" width="2.125" style="1" customWidth="1"/>
    <col min="2" max="2" width="1.375" style="37" customWidth="1"/>
    <col min="3" max="3" width="78.25" style="1" customWidth="1"/>
    <col min="4" max="4" width="1.375" style="37" customWidth="1"/>
    <col min="5" max="16384" width="9" style="1"/>
  </cols>
  <sheetData>
    <row r="1" spans="2:28" x14ac:dyDescent="0.2">
      <c r="AB1" s="38" t="s">
        <v>454</v>
      </c>
    </row>
    <row r="4" spans="2:28" s="33" customFormat="1" ht="18" customHeight="1" x14ac:dyDescent="0.2">
      <c r="B4" s="35"/>
      <c r="C4" s="8" t="s">
        <v>468</v>
      </c>
      <c r="D4" s="35"/>
    </row>
    <row r="6" spans="2:28" x14ac:dyDescent="0.2">
      <c r="B6" s="39"/>
      <c r="C6" s="40"/>
      <c r="D6" s="40"/>
    </row>
    <row r="7" spans="2:28" ht="362.25" customHeight="1" x14ac:dyDescent="0.2">
      <c r="B7" s="39"/>
      <c r="C7" s="41" t="s">
        <v>570</v>
      </c>
      <c r="D7" s="40"/>
    </row>
    <row r="8" spans="2:28" x14ac:dyDescent="0.2">
      <c r="B8" s="42"/>
      <c r="C8" s="42"/>
      <c r="D8" s="42"/>
    </row>
  </sheetData>
  <sheetProtection password="DA62" sheet="1" objects="1" scenarios="1"/>
  <printOptions horizontalCentered="1"/>
  <pageMargins left="0.55118110236220474" right="0.55118110236220474" top="0.78740157480314965" bottom="0.55118110236220474" header="0.31496062992125984" footer="0.31496062992125984"/>
  <pageSetup paperSize="9" scale="99" orientation="portrait" r:id="rId1"/>
  <headerFooter>
    <oddFooter>&amp;R&amp;8Pág. &amp;P / &amp;N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0">
    <pageSetUpPr fitToPage="1"/>
  </sheetPr>
  <dimension ref="A1:AA13"/>
  <sheetViews>
    <sheetView showGridLines="0" zoomScale="85" zoomScaleNormal="85" workbookViewId="0">
      <selection sqref="A1:M1"/>
    </sheetView>
  </sheetViews>
  <sheetFormatPr defaultRowHeight="15" x14ac:dyDescent="0.25"/>
  <cols>
    <col min="1" max="1" width="19.5" style="121" bestFit="1" customWidth="1"/>
    <col min="2" max="2" width="9.875" style="121" customWidth="1"/>
    <col min="3" max="3" width="9" style="121"/>
    <col min="4" max="4" width="11.5" style="121" bestFit="1" customWidth="1"/>
    <col min="5" max="5" width="8.625" style="121" bestFit="1" customWidth="1"/>
    <col min="6" max="6" width="10.125" style="121" customWidth="1"/>
    <col min="7" max="7" width="9" style="121"/>
    <col min="8" max="8" width="10.625" style="121" customWidth="1"/>
    <col min="9" max="9" width="9" style="121"/>
    <col min="10" max="10" width="10.625" style="121" customWidth="1"/>
    <col min="11" max="11" width="9" style="121"/>
    <col min="12" max="12" width="10.625" style="121" customWidth="1"/>
    <col min="13" max="13" width="9" style="121"/>
    <col min="14" max="14" width="15.25" style="121" bestFit="1" customWidth="1"/>
    <col min="15" max="15" width="9.25" style="121" customWidth="1"/>
    <col min="16" max="16" width="9.5" style="121" bestFit="1" customWidth="1"/>
    <col min="17" max="16384" width="9" style="121"/>
  </cols>
  <sheetData>
    <row r="1" spans="1:27" ht="15" customHeight="1" x14ac:dyDescent="0.25">
      <c r="A1" s="361" t="s">
        <v>489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AA1" s="189" t="s">
        <v>490</v>
      </c>
    </row>
    <row r="2" spans="1:27" x14ac:dyDescent="0.25">
      <c r="A2" s="174"/>
      <c r="B2" s="174"/>
      <c r="C2" s="174"/>
      <c r="D2" s="174"/>
      <c r="E2" s="174"/>
      <c r="F2" s="174"/>
      <c r="G2" s="174"/>
      <c r="AA2" s="189" t="s">
        <v>491</v>
      </c>
    </row>
    <row r="3" spans="1:27" x14ac:dyDescent="0.25">
      <c r="AA3" s="189" t="s">
        <v>492</v>
      </c>
    </row>
    <row r="4" spans="1:27" x14ac:dyDescent="0.25">
      <c r="A4" s="369" t="s">
        <v>303</v>
      </c>
      <c r="B4" s="392">
        <v>2015</v>
      </c>
      <c r="C4" s="393"/>
      <c r="D4" s="393"/>
      <c r="E4" s="393"/>
      <c r="F4" s="393"/>
      <c r="G4" s="393"/>
      <c r="H4" s="392">
        <v>2014</v>
      </c>
      <c r="I4" s="393"/>
      <c r="J4" s="393"/>
      <c r="K4" s="393"/>
      <c r="L4" s="393"/>
      <c r="M4" s="393"/>
      <c r="N4" s="400" t="s">
        <v>378</v>
      </c>
      <c r="O4" s="401"/>
      <c r="P4" s="401"/>
      <c r="AA4" s="189" t="s">
        <v>493</v>
      </c>
    </row>
    <row r="5" spans="1:27" x14ac:dyDescent="0.25">
      <c r="A5" s="369"/>
      <c r="B5" s="394" t="s">
        <v>235</v>
      </c>
      <c r="C5" s="395"/>
      <c r="D5" s="394" t="s">
        <v>240</v>
      </c>
      <c r="E5" s="395"/>
      <c r="F5" s="394" t="s">
        <v>244</v>
      </c>
      <c r="G5" s="395"/>
      <c r="H5" s="394" t="s">
        <v>235</v>
      </c>
      <c r="I5" s="395"/>
      <c r="J5" s="394" t="s">
        <v>240</v>
      </c>
      <c r="K5" s="395"/>
      <c r="L5" s="394" t="s">
        <v>244</v>
      </c>
      <c r="M5" s="395"/>
      <c r="N5" s="204" t="s">
        <v>235</v>
      </c>
      <c r="O5" s="204" t="s">
        <v>240</v>
      </c>
      <c r="P5" s="297" t="s">
        <v>244</v>
      </c>
      <c r="AA5" s="189" t="s">
        <v>494</v>
      </c>
    </row>
    <row r="6" spans="1:27" x14ac:dyDescent="0.25">
      <c r="A6" s="369"/>
      <c r="B6" s="192" t="s">
        <v>243</v>
      </c>
      <c r="C6" s="192" t="s">
        <v>304</v>
      </c>
      <c r="D6" s="192" t="s">
        <v>245</v>
      </c>
      <c r="E6" s="192" t="s">
        <v>304</v>
      </c>
      <c r="F6" s="192" t="s">
        <v>306</v>
      </c>
      <c r="G6" s="192" t="s">
        <v>304</v>
      </c>
      <c r="H6" s="192" t="s">
        <v>243</v>
      </c>
      <c r="I6" s="192" t="s">
        <v>304</v>
      </c>
      <c r="J6" s="192" t="s">
        <v>245</v>
      </c>
      <c r="K6" s="192" t="s">
        <v>304</v>
      </c>
      <c r="L6" s="192" t="s">
        <v>306</v>
      </c>
      <c r="M6" s="192" t="s">
        <v>304</v>
      </c>
      <c r="N6" s="205" t="s">
        <v>304</v>
      </c>
      <c r="O6" s="209" t="s">
        <v>304</v>
      </c>
      <c r="P6" s="298" t="s">
        <v>304</v>
      </c>
      <c r="AA6" s="189" t="s">
        <v>495</v>
      </c>
    </row>
    <row r="7" spans="1:27" x14ac:dyDescent="0.25">
      <c r="A7" s="203" t="s">
        <v>372</v>
      </c>
      <c r="B7" s="63">
        <v>30478</v>
      </c>
      <c r="C7" s="195">
        <f t="shared" ref="C7:C12" si="0">+B7/$B$13</f>
        <v>0.48926060294731433</v>
      </c>
      <c r="D7" s="63">
        <v>188560.51</v>
      </c>
      <c r="E7" s="195">
        <f t="shared" ref="E7:E12" si="1">+D7/$D$13</f>
        <v>0.13390376115019553</v>
      </c>
      <c r="F7" s="63">
        <v>37041.050000000003</v>
      </c>
      <c r="G7" s="195">
        <f t="shared" ref="G7:G12" si="2">+F7/$F$13</f>
        <v>0.40936099388794062</v>
      </c>
      <c r="H7" s="63">
        <v>13171</v>
      </c>
      <c r="I7" s="195">
        <f t="shared" ref="I7:I12" si="3">+H7/$H$13</f>
        <v>0.6141471603096148</v>
      </c>
      <c r="J7" s="63">
        <v>136524.56</v>
      </c>
      <c r="K7" s="195">
        <f>+J7/$J$13</f>
        <v>0.21499034520561008</v>
      </c>
      <c r="L7" s="63">
        <v>25731.89</v>
      </c>
      <c r="M7" s="195">
        <f>+L7/$L$13</f>
        <v>0.62941256614400465</v>
      </c>
      <c r="N7" s="206">
        <f>(+B7-H7)/H7</f>
        <v>1.3140232328600714</v>
      </c>
      <c r="O7" s="195">
        <f>(+D7-J7)/J7</f>
        <v>0.38114717234759821</v>
      </c>
      <c r="P7" s="196">
        <f>(+F7-L7)/L7</f>
        <v>0.43949978023378788</v>
      </c>
    </row>
    <row r="8" spans="1:27" x14ac:dyDescent="0.25">
      <c r="A8" s="203" t="s">
        <v>373</v>
      </c>
      <c r="B8" s="63">
        <v>12489</v>
      </c>
      <c r="C8" s="195">
        <f t="shared" si="0"/>
        <v>0.20048479789385815</v>
      </c>
      <c r="D8" s="63">
        <v>138832.42000000001</v>
      </c>
      <c r="E8" s="195">
        <f t="shared" si="1"/>
        <v>9.8590013399855736E-2</v>
      </c>
      <c r="F8" s="63">
        <v>11074.96</v>
      </c>
      <c r="G8" s="195">
        <f t="shared" si="2"/>
        <v>0.12239546753856022</v>
      </c>
      <c r="H8" s="63">
        <v>2574</v>
      </c>
      <c r="I8" s="195">
        <f t="shared" si="3"/>
        <v>0.12002238179613914</v>
      </c>
      <c r="J8" s="63">
        <v>80894.16</v>
      </c>
      <c r="K8" s="195">
        <f>+J8/$J$13</f>
        <v>0.12738706781781869</v>
      </c>
      <c r="L8" s="63">
        <v>3969.5</v>
      </c>
      <c r="M8" s="195">
        <f>+L8/$L$13</f>
        <v>9.7095595438524987E-2</v>
      </c>
      <c r="N8" s="206">
        <f t="shared" ref="N8:N13" si="4">(+B8-H8)/H8</f>
        <v>3.8519813519813519</v>
      </c>
      <c r="O8" s="195">
        <f t="shared" ref="O8:O13" si="5">(+D8-J8)/J8</f>
        <v>0.71622302524681647</v>
      </c>
      <c r="P8" s="196">
        <f t="shared" ref="P8:P13" si="6">(+F8-L8)/L8</f>
        <v>1.7900138556493259</v>
      </c>
    </row>
    <row r="9" spans="1:27" x14ac:dyDescent="0.25">
      <c r="A9" s="203" t="s">
        <v>374</v>
      </c>
      <c r="B9" s="63">
        <v>4002</v>
      </c>
      <c r="C9" s="195">
        <f t="shared" si="0"/>
        <v>6.4243747391402067E-2</v>
      </c>
      <c r="D9" s="63">
        <v>115797.68</v>
      </c>
      <c r="E9" s="195">
        <f t="shared" si="1"/>
        <v>8.2232196362148013E-2</v>
      </c>
      <c r="F9" s="63">
        <v>7165.03</v>
      </c>
      <c r="G9" s="195">
        <f t="shared" si="2"/>
        <v>7.9184682994594136E-2</v>
      </c>
      <c r="H9" s="63">
        <v>921</v>
      </c>
      <c r="I9" s="195">
        <f t="shared" si="3"/>
        <v>4.2945071341975193E-2</v>
      </c>
      <c r="J9" s="63">
        <v>50837.08</v>
      </c>
      <c r="K9" s="195">
        <f>+J9/$J$13</f>
        <v>8.0055056602601149E-2</v>
      </c>
      <c r="L9" s="63">
        <v>1002.4</v>
      </c>
      <c r="M9" s="195">
        <f>+L9/$L$13</f>
        <v>2.4519114464687602E-2</v>
      </c>
      <c r="N9" s="206">
        <f t="shared" si="4"/>
        <v>3.3452768729641695</v>
      </c>
      <c r="O9" s="195">
        <f t="shared" si="5"/>
        <v>1.2778192610590535</v>
      </c>
      <c r="P9" s="196">
        <f t="shared" si="6"/>
        <v>6.1478750997605749</v>
      </c>
    </row>
    <row r="10" spans="1:27" x14ac:dyDescent="0.25">
      <c r="A10" s="203" t="s">
        <v>375</v>
      </c>
      <c r="B10" s="63">
        <v>12231</v>
      </c>
      <c r="C10" s="195">
        <f t="shared" si="0"/>
        <v>0.19634314701255337</v>
      </c>
      <c r="D10" s="63">
        <v>949830.23</v>
      </c>
      <c r="E10" s="195">
        <f t="shared" si="1"/>
        <v>0.67450942008565462</v>
      </c>
      <c r="F10" s="63">
        <v>34117.08</v>
      </c>
      <c r="G10" s="195">
        <f t="shared" si="2"/>
        <v>0.37704659499000109</v>
      </c>
      <c r="H10" s="63">
        <v>2055</v>
      </c>
      <c r="I10" s="195">
        <f t="shared" si="3"/>
        <v>9.5822064720693836E-2</v>
      </c>
      <c r="J10" s="63">
        <v>360377.4</v>
      </c>
      <c r="K10" s="195">
        <f>+J10/$J$13</f>
        <v>0.56749980831507707</v>
      </c>
      <c r="L10" s="63">
        <v>9288.9500000000007</v>
      </c>
      <c r="M10" s="195">
        <f>+L10/$L$13</f>
        <v>0.2272115206571827</v>
      </c>
      <c r="N10" s="206">
        <f t="shared" si="4"/>
        <v>4.951824817518248</v>
      </c>
      <c r="O10" s="195">
        <f t="shared" si="5"/>
        <v>1.6356542613382523</v>
      </c>
      <c r="P10" s="196">
        <f t="shared" si="6"/>
        <v>2.6728672239596509</v>
      </c>
    </row>
    <row r="11" spans="1:27" x14ac:dyDescent="0.25">
      <c r="A11" s="203" t="s">
        <v>376</v>
      </c>
      <c r="B11" s="63">
        <v>1258</v>
      </c>
      <c r="C11" s="195">
        <f t="shared" si="0"/>
        <v>2.019456127395897E-2</v>
      </c>
      <c r="D11" s="63">
        <v>14007.54</v>
      </c>
      <c r="E11" s="195">
        <f t="shared" si="1"/>
        <v>9.9472699265705736E-3</v>
      </c>
      <c r="F11" s="63">
        <v>1082.18</v>
      </c>
      <c r="G11" s="195">
        <f t="shared" si="2"/>
        <v>1.1959765729255828E-2</v>
      </c>
      <c r="H11" s="63">
        <v>389</v>
      </c>
      <c r="I11" s="195">
        <f t="shared" si="3"/>
        <v>1.8138580621094844E-2</v>
      </c>
      <c r="J11" s="63">
        <v>6393.27</v>
      </c>
      <c r="K11" s="195">
        <f>+J11/$J$13</f>
        <v>1.0067722058893074E-2</v>
      </c>
      <c r="L11" s="63">
        <v>889.65</v>
      </c>
      <c r="M11" s="195">
        <f>+L11/$L$13</f>
        <v>2.1761203295599885E-2</v>
      </c>
      <c r="N11" s="206">
        <f t="shared" si="4"/>
        <v>2.2339331619537277</v>
      </c>
      <c r="O11" s="195">
        <f t="shared" si="5"/>
        <v>1.1909820795930721</v>
      </c>
      <c r="P11" s="196">
        <f t="shared" si="6"/>
        <v>0.2164109481256675</v>
      </c>
    </row>
    <row r="12" spans="1:27" x14ac:dyDescent="0.25">
      <c r="A12" s="203" t="s">
        <v>515</v>
      </c>
      <c r="B12" s="63">
        <v>1836</v>
      </c>
      <c r="C12" s="195">
        <f t="shared" si="0"/>
        <v>2.9473143480913091E-2</v>
      </c>
      <c r="D12" s="63">
        <v>1150.96</v>
      </c>
      <c r="E12" s="195">
        <f t="shared" si="1"/>
        <v>8.1733907557541641E-4</v>
      </c>
      <c r="F12" s="63">
        <v>4.75</v>
      </c>
      <c r="G12" s="195">
        <f t="shared" si="2"/>
        <v>5.2494859648085514E-5</v>
      </c>
      <c r="H12" s="63">
        <v>2336</v>
      </c>
      <c r="I12" s="195">
        <f t="shared" si="3"/>
        <v>0.10892474121048214</v>
      </c>
      <c r="J12" s="63" t="s">
        <v>534</v>
      </c>
      <c r="K12" s="206" t="s">
        <v>534</v>
      </c>
      <c r="L12" s="63" t="s">
        <v>534</v>
      </c>
      <c r="M12" s="206" t="s">
        <v>534</v>
      </c>
      <c r="N12" s="206">
        <f t="shared" ref="N12" si="7">(+B12-H12)/H12</f>
        <v>-0.21404109589041095</v>
      </c>
      <c r="O12" s="206" t="s">
        <v>534</v>
      </c>
      <c r="P12" s="207" t="s">
        <v>534</v>
      </c>
    </row>
    <row r="13" spans="1:27" x14ac:dyDescent="0.25">
      <c r="A13" s="197" t="s">
        <v>305</v>
      </c>
      <c r="B13" s="198">
        <v>62294</v>
      </c>
      <c r="C13" s="199">
        <f>SUM(C7:C12)</f>
        <v>1</v>
      </c>
      <c r="D13" s="198">
        <v>1408179.34</v>
      </c>
      <c r="E13" s="199">
        <f>SUM(E7:E12)</f>
        <v>1</v>
      </c>
      <c r="F13" s="198">
        <v>90485.05</v>
      </c>
      <c r="G13" s="199">
        <f>SUM(G7:G12)</f>
        <v>1</v>
      </c>
      <c r="H13" s="198">
        <f>SUM(H7:H12)</f>
        <v>21446</v>
      </c>
      <c r="I13" s="210">
        <f t="shared" ref="I13:M13" si="8">SUM(I7:I11)</f>
        <v>0.89107525878951788</v>
      </c>
      <c r="J13" s="198">
        <f>SUM(J7:J12)</f>
        <v>635026.47</v>
      </c>
      <c r="K13" s="199">
        <f t="shared" si="8"/>
        <v>1.0000000000000002</v>
      </c>
      <c r="L13" s="198">
        <f>SUM(L7:L12)</f>
        <v>40882.390000000007</v>
      </c>
      <c r="M13" s="199">
        <f t="shared" si="8"/>
        <v>0.99999999999999978</v>
      </c>
      <c r="N13" s="208">
        <f t="shared" si="4"/>
        <v>1.9046908514408281</v>
      </c>
      <c r="O13" s="208">
        <f t="shared" si="5"/>
        <v>1.2175128227332006</v>
      </c>
      <c r="P13" s="200">
        <f t="shared" si="6"/>
        <v>1.2133013749929979</v>
      </c>
    </row>
  </sheetData>
  <sheetProtection password="DA62" sheet="1" objects="1" scenarios="1"/>
  <mergeCells count="11">
    <mergeCell ref="A1:M1"/>
    <mergeCell ref="A4:A6"/>
    <mergeCell ref="B4:G4"/>
    <mergeCell ref="B5:C5"/>
    <mergeCell ref="D5:E5"/>
    <mergeCell ref="F5:G5"/>
    <mergeCell ref="N4:P4"/>
    <mergeCell ref="H4:M4"/>
    <mergeCell ref="H5:I5"/>
    <mergeCell ref="J5:K5"/>
    <mergeCell ref="L5:M5"/>
  </mergeCells>
  <printOptions horizontalCentered="1"/>
  <pageMargins left="0" right="0" top="0.9055118110236221" bottom="0.15748031496062992" header="0.51181102362204722" footer="0.11811023622047245"/>
  <pageSetup paperSize="9" scale="52" orientation="landscape" r:id="rId1"/>
  <headerFooter>
    <oddFooter>&amp;R&amp;8Pág. &amp;P /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1">
    <pageSetUpPr fitToPage="1"/>
  </sheetPr>
  <dimension ref="A1:L42"/>
  <sheetViews>
    <sheetView showGridLines="0" topLeftCell="B1" zoomScaleNormal="100" workbookViewId="0"/>
  </sheetViews>
  <sheetFormatPr defaultRowHeight="12.75" x14ac:dyDescent="0.2"/>
  <cols>
    <col min="1" max="1" width="8" style="211" hidden="1" customWidth="1"/>
    <col min="2" max="2" width="26.875" style="211" customWidth="1"/>
    <col min="3" max="3" width="10.625" style="211" customWidth="1"/>
    <col min="4" max="4" width="8.125" style="211" bestFit="1" customWidth="1"/>
    <col min="5" max="5" width="10.625" style="211" customWidth="1"/>
    <col min="6" max="6" width="8.125" style="211" bestFit="1" customWidth="1"/>
    <col min="7" max="7" width="10" style="211" bestFit="1" customWidth="1"/>
    <col min="8" max="8" width="9" style="211"/>
    <col min="9" max="9" width="11.25" style="211" bestFit="1" customWidth="1"/>
    <col min="10" max="16384" width="9" style="211"/>
  </cols>
  <sheetData>
    <row r="1" spans="1:12" ht="12.75" customHeight="1" x14ac:dyDescent="0.2">
      <c r="B1" s="361" t="s">
        <v>569</v>
      </c>
      <c r="C1" s="361"/>
      <c r="D1" s="361"/>
      <c r="E1" s="361"/>
      <c r="F1" s="361"/>
      <c r="G1" s="361"/>
      <c r="H1" s="361"/>
      <c r="I1" s="361"/>
    </row>
    <row r="2" spans="1:12" x14ac:dyDescent="0.2">
      <c r="B2" s="174"/>
      <c r="C2" s="174"/>
      <c r="D2" s="174"/>
      <c r="E2" s="174"/>
      <c r="F2" s="174"/>
    </row>
    <row r="4" spans="1:12" x14ac:dyDescent="0.2">
      <c r="B4" s="404" t="s">
        <v>307</v>
      </c>
      <c r="C4" s="398">
        <v>2015</v>
      </c>
      <c r="D4" s="399"/>
      <c r="E4" s="399"/>
      <c r="F4" s="399"/>
      <c r="G4" s="398">
        <v>2014</v>
      </c>
      <c r="H4" s="402"/>
      <c r="I4" s="403" t="s">
        <v>378</v>
      </c>
      <c r="J4" s="212"/>
      <c r="K4" s="212"/>
      <c r="L4" s="213"/>
    </row>
    <row r="5" spans="1:12" x14ac:dyDescent="0.2">
      <c r="B5" s="404"/>
      <c r="C5" s="398" t="s">
        <v>308</v>
      </c>
      <c r="D5" s="402"/>
      <c r="E5" s="398" t="s">
        <v>309</v>
      </c>
      <c r="F5" s="402"/>
      <c r="G5" s="398" t="s">
        <v>308</v>
      </c>
      <c r="H5" s="402"/>
      <c r="I5" s="400"/>
    </row>
    <row r="6" spans="1:12" x14ac:dyDescent="0.2">
      <c r="A6" s="214"/>
      <c r="B6" s="404"/>
      <c r="C6" s="215" t="s">
        <v>243</v>
      </c>
      <c r="D6" s="209" t="s">
        <v>304</v>
      </c>
      <c r="E6" s="215" t="s">
        <v>243</v>
      </c>
      <c r="F6" s="209" t="s">
        <v>304</v>
      </c>
      <c r="G6" s="215" t="s">
        <v>243</v>
      </c>
      <c r="H6" s="209" t="s">
        <v>304</v>
      </c>
      <c r="I6" s="298" t="s">
        <v>304</v>
      </c>
    </row>
    <row r="7" spans="1:12" s="214" customFormat="1" x14ac:dyDescent="0.2">
      <c r="A7" s="216" t="s">
        <v>311</v>
      </c>
      <c r="B7" s="217" t="s">
        <v>312</v>
      </c>
      <c r="C7" s="63">
        <v>1909</v>
      </c>
      <c r="D7" s="195">
        <f>C7/$C$15</f>
        <v>1.1299000313696709E-2</v>
      </c>
      <c r="E7" s="63">
        <v>204</v>
      </c>
      <c r="F7" s="195">
        <f>IFERROR(E7/$E$15,"-")</f>
        <v>1.8484958318231243E-2</v>
      </c>
      <c r="G7" s="63">
        <v>1696</v>
      </c>
      <c r="H7" s="195">
        <f>+G7/$G$15</f>
        <v>1.0128457022735281E-2</v>
      </c>
      <c r="I7" s="196">
        <f>(+C7-G7)/G7</f>
        <v>0.12558962264150944</v>
      </c>
    </row>
    <row r="8" spans="1:12" x14ac:dyDescent="0.2">
      <c r="A8" s="216" t="s">
        <v>313</v>
      </c>
      <c r="B8" s="217" t="s">
        <v>413</v>
      </c>
      <c r="C8" s="63">
        <v>2459</v>
      </c>
      <c r="D8" s="195">
        <f>C8/$C$15</f>
        <v>1.4554343515652282E-2</v>
      </c>
      <c r="E8" s="63" t="s">
        <v>377</v>
      </c>
      <c r="F8" s="195" t="str">
        <f t="shared" ref="F8:F14" si="0">IFERROR(E8/$E$15,"-")</f>
        <v>-</v>
      </c>
      <c r="G8" s="63">
        <v>3159</v>
      </c>
      <c r="H8" s="195">
        <f t="shared" ref="H8:H14" si="1">+G8/$G$15</f>
        <v>1.8865445598361293E-2</v>
      </c>
      <c r="I8" s="196">
        <f>(+C8-G8)/G8</f>
        <v>-0.22158911047799937</v>
      </c>
    </row>
    <row r="9" spans="1:12" x14ac:dyDescent="0.2">
      <c r="A9" s="218" t="s">
        <v>314</v>
      </c>
      <c r="B9" s="217" t="s">
        <v>315</v>
      </c>
      <c r="C9" s="63" t="s">
        <v>377</v>
      </c>
      <c r="D9" s="195" t="str">
        <f>IFERROR(C9/$C$15,"-")</f>
        <v>-</v>
      </c>
      <c r="E9" s="63">
        <v>10831</v>
      </c>
      <c r="F9" s="195">
        <f t="shared" si="0"/>
        <v>0.98142442914099315</v>
      </c>
      <c r="G9" s="63" t="s">
        <v>377</v>
      </c>
      <c r="H9" s="195" t="s">
        <v>377</v>
      </c>
      <c r="I9" s="196" t="s">
        <v>377</v>
      </c>
    </row>
    <row r="10" spans="1:12" x14ac:dyDescent="0.2">
      <c r="A10" s="216" t="s">
        <v>316</v>
      </c>
      <c r="B10" s="217" t="s">
        <v>317</v>
      </c>
      <c r="C10" s="63">
        <v>59364</v>
      </c>
      <c r="D10" s="195">
        <f>C10/$C$15</f>
        <v>0.3513639888016194</v>
      </c>
      <c r="E10" s="63">
        <v>1</v>
      </c>
      <c r="F10" s="195">
        <f t="shared" si="0"/>
        <v>9.0612540775643347E-5</v>
      </c>
      <c r="G10" s="63">
        <v>59617</v>
      </c>
      <c r="H10" s="195">
        <f t="shared" si="1"/>
        <v>0.35603079146486394</v>
      </c>
      <c r="I10" s="196">
        <f t="shared" ref="I10:I15" si="2">(+C10-G10)/G10</f>
        <v>-4.2437559756445305E-3</v>
      </c>
    </row>
    <row r="11" spans="1:12" x14ac:dyDescent="0.2">
      <c r="A11" s="216" t="s">
        <v>318</v>
      </c>
      <c r="B11" s="217" t="s">
        <v>319</v>
      </c>
      <c r="C11" s="63">
        <v>75443</v>
      </c>
      <c r="D11" s="195">
        <f>C11/$C$15</f>
        <v>0.44653246760933513</v>
      </c>
      <c r="E11" s="63" t="s">
        <v>377</v>
      </c>
      <c r="F11" s="195" t="str">
        <f t="shared" si="0"/>
        <v>-</v>
      </c>
      <c r="G11" s="63">
        <v>75896</v>
      </c>
      <c r="H11" s="195">
        <f t="shared" si="1"/>
        <v>0.4532484517674038</v>
      </c>
      <c r="I11" s="196">
        <f t="shared" si="2"/>
        <v>-5.9686940023189628E-3</v>
      </c>
    </row>
    <row r="12" spans="1:12" x14ac:dyDescent="0.2">
      <c r="A12" s="216" t="s">
        <v>320</v>
      </c>
      <c r="B12" s="217" t="s">
        <v>321</v>
      </c>
      <c r="C12" s="63">
        <v>16995</v>
      </c>
      <c r="D12" s="195">
        <f>C12/$C$15</f>
        <v>0.10059010494042722</v>
      </c>
      <c r="E12" s="63" t="s">
        <v>377</v>
      </c>
      <c r="F12" s="195" t="str">
        <f t="shared" si="0"/>
        <v>-</v>
      </c>
      <c r="G12" s="63">
        <v>14667</v>
      </c>
      <c r="H12" s="195">
        <f t="shared" si="1"/>
        <v>8.7590848556874032E-2</v>
      </c>
      <c r="I12" s="196">
        <f t="shared" si="2"/>
        <v>0.15872366537124155</v>
      </c>
    </row>
    <row r="13" spans="1:12" x14ac:dyDescent="0.2">
      <c r="A13" s="216" t="s">
        <v>322</v>
      </c>
      <c r="B13" s="217" t="s">
        <v>323</v>
      </c>
      <c r="C13" s="63">
        <v>11671</v>
      </c>
      <c r="D13" s="195">
        <f>C13/$C$15</f>
        <v>6.9078382745497269E-2</v>
      </c>
      <c r="E13" s="63" t="s">
        <v>377</v>
      </c>
      <c r="F13" s="195" t="str">
        <f t="shared" si="0"/>
        <v>-</v>
      </c>
      <c r="G13" s="63">
        <v>11189</v>
      </c>
      <c r="H13" s="195">
        <f t="shared" si="1"/>
        <v>6.6820345299165709E-2</v>
      </c>
      <c r="I13" s="196">
        <f t="shared" si="2"/>
        <v>4.3078023058360893E-2</v>
      </c>
    </row>
    <row r="14" spans="1:12" x14ac:dyDescent="0.2">
      <c r="A14" s="216" t="s">
        <v>324</v>
      </c>
      <c r="B14" s="217" t="s">
        <v>325</v>
      </c>
      <c r="C14" s="63">
        <v>1112</v>
      </c>
      <c r="D14" s="195">
        <f>C14/$C$15</f>
        <v>6.5817120737719954E-3</v>
      </c>
      <c r="E14" s="63" t="s">
        <v>377</v>
      </c>
      <c r="F14" s="195" t="str">
        <f t="shared" si="0"/>
        <v>-</v>
      </c>
      <c r="G14" s="63">
        <v>1225</v>
      </c>
      <c r="H14" s="195">
        <f t="shared" si="1"/>
        <v>7.315660290595943E-3</v>
      </c>
      <c r="I14" s="196">
        <f t="shared" si="2"/>
        <v>-9.2244897959183669E-2</v>
      </c>
    </row>
    <row r="15" spans="1:12" x14ac:dyDescent="0.2">
      <c r="A15" s="214"/>
      <c r="B15" s="219" t="s">
        <v>305</v>
      </c>
      <c r="C15" s="220">
        <v>168953</v>
      </c>
      <c r="D15" s="221">
        <f>SUM(D7:D14)</f>
        <v>1</v>
      </c>
      <c r="E15" s="220">
        <v>11036</v>
      </c>
      <c r="F15" s="222">
        <f>SUM(F7:F14)</f>
        <v>1</v>
      </c>
      <c r="G15" s="220">
        <f>SUM(G7:G14)</f>
        <v>167449</v>
      </c>
      <c r="H15" s="221">
        <f>SUM(H7:H14)</f>
        <v>1</v>
      </c>
      <c r="I15" s="223">
        <f t="shared" si="2"/>
        <v>8.9818392465765701E-3</v>
      </c>
    </row>
    <row r="16" spans="1:12" ht="21" customHeight="1" x14ac:dyDescent="0.2">
      <c r="B16" s="224"/>
      <c r="C16" s="225"/>
      <c r="D16" s="225"/>
    </row>
    <row r="17" spans="1:4" ht="21" customHeight="1" x14ac:dyDescent="0.2"/>
    <row r="18" spans="1:4" ht="21" customHeight="1" x14ac:dyDescent="0.2"/>
    <row r="19" spans="1:4" ht="21" customHeight="1" x14ac:dyDescent="0.2">
      <c r="A19" s="226"/>
    </row>
    <row r="20" spans="1:4" ht="21" customHeight="1" x14ac:dyDescent="0.2"/>
    <row r="21" spans="1:4" ht="21" customHeight="1" x14ac:dyDescent="0.2">
      <c r="A21" s="225"/>
    </row>
    <row r="22" spans="1:4" ht="21" customHeight="1" x14ac:dyDescent="0.2"/>
    <row r="23" spans="1:4" ht="21" customHeight="1" x14ac:dyDescent="0.2"/>
    <row r="24" spans="1:4" ht="21" customHeight="1" x14ac:dyDescent="0.2"/>
    <row r="25" spans="1:4" ht="21" customHeight="1" x14ac:dyDescent="0.2"/>
    <row r="26" spans="1:4" ht="21" customHeight="1" x14ac:dyDescent="0.2">
      <c r="A26" s="227"/>
    </row>
    <row r="27" spans="1:4" ht="21" customHeight="1" x14ac:dyDescent="0.2"/>
    <row r="28" spans="1:4" ht="21" customHeight="1" x14ac:dyDescent="0.2"/>
    <row r="29" spans="1:4" ht="21" customHeight="1" x14ac:dyDescent="0.2"/>
    <row r="30" spans="1:4" ht="21" customHeight="1" x14ac:dyDescent="0.2"/>
    <row r="31" spans="1:4" ht="21" customHeight="1" x14ac:dyDescent="0.2"/>
    <row r="32" spans="1:4" ht="21" customHeight="1" x14ac:dyDescent="0.2">
      <c r="C32" s="228"/>
      <c r="D32" s="228"/>
    </row>
    <row r="33" spans="1:6" ht="21" customHeight="1" x14ac:dyDescent="0.2">
      <c r="C33" s="228"/>
      <c r="D33" s="228"/>
    </row>
    <row r="34" spans="1:6" ht="21" customHeight="1" x14ac:dyDescent="0.2">
      <c r="C34" s="228"/>
      <c r="D34" s="228"/>
    </row>
    <row r="35" spans="1:6" ht="21" customHeight="1" x14ac:dyDescent="0.2">
      <c r="C35" s="228"/>
      <c r="D35" s="228"/>
    </row>
    <row r="36" spans="1:6" ht="21" customHeight="1" x14ac:dyDescent="0.2"/>
    <row r="37" spans="1:6" ht="21" customHeight="1" x14ac:dyDescent="0.2"/>
    <row r="38" spans="1:6" s="228" customFormat="1" ht="9.75" customHeight="1" x14ac:dyDescent="0.2">
      <c r="A38" s="211"/>
      <c r="B38" s="211"/>
      <c r="C38" s="211"/>
      <c r="D38" s="211"/>
      <c r="F38" s="211"/>
    </row>
    <row r="39" spans="1:6" s="228" customFormat="1" ht="9.75" customHeight="1" x14ac:dyDescent="0.2">
      <c r="A39" s="211"/>
      <c r="B39" s="211"/>
      <c r="C39" s="211"/>
      <c r="D39" s="211"/>
    </row>
    <row r="40" spans="1:6" s="228" customFormat="1" ht="9.75" customHeight="1" x14ac:dyDescent="0.2">
      <c r="A40" s="211"/>
      <c r="B40" s="211"/>
      <c r="C40" s="211"/>
      <c r="D40" s="211"/>
    </row>
    <row r="41" spans="1:6" s="228" customFormat="1" ht="9.75" customHeight="1" x14ac:dyDescent="0.2">
      <c r="A41" s="211"/>
      <c r="B41" s="211"/>
      <c r="C41" s="211"/>
      <c r="D41" s="211"/>
    </row>
    <row r="42" spans="1:6" x14ac:dyDescent="0.2">
      <c r="F42" s="228"/>
    </row>
  </sheetData>
  <sheetProtection password="DA62" sheet="1" objects="1" scenarios="1"/>
  <mergeCells count="8">
    <mergeCell ref="B1:I1"/>
    <mergeCell ref="G5:H5"/>
    <mergeCell ref="G4:H4"/>
    <mergeCell ref="I4:I5"/>
    <mergeCell ref="B4:B6"/>
    <mergeCell ref="C4:F4"/>
    <mergeCell ref="C5:D5"/>
    <mergeCell ref="E5:F5"/>
  </mergeCells>
  <printOptions horizontalCentered="1"/>
  <pageMargins left="0.23622047244094491" right="0.23622047244094491" top="1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2">
    <pageSetUpPr fitToPage="1"/>
  </sheetPr>
  <dimension ref="A1:E20"/>
  <sheetViews>
    <sheetView showGridLines="0" workbookViewId="0">
      <pane ySplit="6" topLeftCell="A7" activePane="bottomLeft" state="frozen"/>
      <selection pane="bottomLeft" sqref="A1:E2"/>
    </sheetView>
  </sheetViews>
  <sheetFormatPr defaultRowHeight="10.5" x14ac:dyDescent="0.15"/>
  <cols>
    <col min="1" max="1" width="40.625" style="27" customWidth="1"/>
    <col min="2" max="5" width="12.625" style="27" customWidth="1"/>
    <col min="6" max="16384" width="9" style="27"/>
  </cols>
  <sheetData>
    <row r="1" spans="1:5" ht="12.75" customHeight="1" x14ac:dyDescent="0.15">
      <c r="A1" s="361" t="s">
        <v>390</v>
      </c>
      <c r="B1" s="361"/>
      <c r="C1" s="361"/>
      <c r="D1" s="361"/>
      <c r="E1" s="361"/>
    </row>
    <row r="2" spans="1:5" x14ac:dyDescent="0.15">
      <c r="A2" s="361"/>
      <c r="B2" s="361"/>
      <c r="C2" s="361"/>
      <c r="D2" s="361"/>
      <c r="E2" s="361"/>
    </row>
    <row r="3" spans="1:5" x14ac:dyDescent="0.15">
      <c r="A3" s="229"/>
      <c r="B3" s="229"/>
    </row>
    <row r="4" spans="1:5" x14ac:dyDescent="0.15">
      <c r="A4" s="405" t="s">
        <v>307</v>
      </c>
      <c r="B4" s="406" t="s">
        <v>389</v>
      </c>
      <c r="C4" s="407"/>
      <c r="D4" s="407"/>
      <c r="E4" s="408"/>
    </row>
    <row r="5" spans="1:5" ht="10.5" customHeight="1" x14ac:dyDescent="0.15">
      <c r="A5" s="405"/>
      <c r="B5" s="409" t="s">
        <v>385</v>
      </c>
      <c r="C5" s="409" t="s">
        <v>386</v>
      </c>
      <c r="D5" s="409" t="s">
        <v>387</v>
      </c>
      <c r="E5" s="409" t="s">
        <v>388</v>
      </c>
    </row>
    <row r="6" spans="1:5" x14ac:dyDescent="0.15">
      <c r="A6" s="405"/>
      <c r="B6" s="409"/>
      <c r="C6" s="409"/>
      <c r="D6" s="409"/>
      <c r="E6" s="409"/>
    </row>
    <row r="7" spans="1:5" ht="39.950000000000003" customHeight="1" x14ac:dyDescent="0.15">
      <c r="A7" s="230" t="s">
        <v>379</v>
      </c>
      <c r="B7" s="139">
        <v>3916</v>
      </c>
      <c r="C7" s="139">
        <v>9148</v>
      </c>
      <c r="D7" s="139">
        <v>15016</v>
      </c>
      <c r="E7" s="184">
        <v>15993</v>
      </c>
    </row>
    <row r="8" spans="1:5" ht="39.950000000000003" customHeight="1" x14ac:dyDescent="0.15">
      <c r="A8" s="230" t="s">
        <v>380</v>
      </c>
      <c r="B8" s="139">
        <v>1496</v>
      </c>
      <c r="C8" s="139">
        <v>3394</v>
      </c>
      <c r="D8" s="139">
        <v>5584</v>
      </c>
      <c r="E8" s="184">
        <v>5910</v>
      </c>
    </row>
    <row r="9" spans="1:5" ht="39.950000000000003" customHeight="1" x14ac:dyDescent="0.15">
      <c r="A9" s="230" t="s">
        <v>381</v>
      </c>
      <c r="B9" s="139">
        <v>576</v>
      </c>
      <c r="C9" s="139">
        <v>1278</v>
      </c>
      <c r="D9" s="139">
        <v>2399</v>
      </c>
      <c r="E9" s="184">
        <v>2719</v>
      </c>
    </row>
    <row r="10" spans="1:5" ht="39.950000000000003" customHeight="1" x14ac:dyDescent="0.15">
      <c r="A10" s="230" t="s">
        <v>382</v>
      </c>
      <c r="B10" s="139">
        <v>394</v>
      </c>
      <c r="C10" s="139">
        <v>853</v>
      </c>
      <c r="D10" s="139">
        <v>1455</v>
      </c>
      <c r="E10" s="184">
        <v>1542</v>
      </c>
    </row>
    <row r="11" spans="1:5" ht="39.950000000000003" customHeight="1" x14ac:dyDescent="0.15">
      <c r="A11" s="230" t="s">
        <v>383</v>
      </c>
      <c r="B11" s="139">
        <v>264</v>
      </c>
      <c r="C11" s="139">
        <v>646</v>
      </c>
      <c r="D11" s="139">
        <v>985</v>
      </c>
      <c r="E11" s="184">
        <v>1059</v>
      </c>
    </row>
    <row r="12" spans="1:5" ht="39.950000000000003" customHeight="1" x14ac:dyDescent="0.15">
      <c r="A12" s="230" t="s">
        <v>496</v>
      </c>
      <c r="B12" s="139">
        <v>2225</v>
      </c>
      <c r="C12" s="139">
        <v>5276</v>
      </c>
      <c r="D12" s="139">
        <v>7836</v>
      </c>
      <c r="E12" s="184">
        <v>8080</v>
      </c>
    </row>
    <row r="13" spans="1:5" ht="39.950000000000003" customHeight="1" x14ac:dyDescent="0.15">
      <c r="A13" s="230" t="s">
        <v>497</v>
      </c>
      <c r="B13" s="139">
        <v>824</v>
      </c>
      <c r="C13" s="139">
        <v>2137</v>
      </c>
      <c r="D13" s="139">
        <v>3325</v>
      </c>
      <c r="E13" s="184">
        <v>3486</v>
      </c>
    </row>
    <row r="14" spans="1:5" ht="39.950000000000003" customHeight="1" x14ac:dyDescent="0.15">
      <c r="A14" s="230" t="s">
        <v>323</v>
      </c>
      <c r="B14" s="139">
        <v>2482</v>
      </c>
      <c r="C14" s="139">
        <v>6712</v>
      </c>
      <c r="D14" s="139">
        <v>12016</v>
      </c>
      <c r="E14" s="184">
        <v>12405</v>
      </c>
    </row>
    <row r="15" spans="1:5" ht="39.950000000000003" customHeight="1" x14ac:dyDescent="0.15">
      <c r="A15" s="230" t="s">
        <v>321</v>
      </c>
      <c r="B15" s="139">
        <v>3407</v>
      </c>
      <c r="C15" s="139">
        <v>8575</v>
      </c>
      <c r="D15" s="139">
        <v>15068</v>
      </c>
      <c r="E15" s="184">
        <v>15894</v>
      </c>
    </row>
    <row r="16" spans="1:5" ht="39.950000000000003" customHeight="1" x14ac:dyDescent="0.15">
      <c r="A16" s="230" t="s">
        <v>325</v>
      </c>
      <c r="B16" s="139">
        <v>194</v>
      </c>
      <c r="C16" s="139">
        <v>420</v>
      </c>
      <c r="D16" s="139">
        <v>654</v>
      </c>
      <c r="E16" s="184">
        <v>673</v>
      </c>
    </row>
    <row r="17" spans="1:5" ht="39.950000000000003" customHeight="1" x14ac:dyDescent="0.15">
      <c r="A17" s="230" t="s">
        <v>317</v>
      </c>
      <c r="B17" s="139">
        <v>11651</v>
      </c>
      <c r="C17" s="139">
        <v>31534</v>
      </c>
      <c r="D17" s="139">
        <v>61099</v>
      </c>
      <c r="E17" s="184">
        <v>63267</v>
      </c>
    </row>
    <row r="18" spans="1:5" ht="39.950000000000003" customHeight="1" x14ac:dyDescent="0.15">
      <c r="A18" s="230" t="s">
        <v>319</v>
      </c>
      <c r="B18" s="139">
        <v>11497</v>
      </c>
      <c r="C18" s="139">
        <v>29311</v>
      </c>
      <c r="D18" s="139">
        <v>52902</v>
      </c>
      <c r="E18" s="184">
        <v>55596</v>
      </c>
    </row>
    <row r="19" spans="1:5" ht="39.950000000000003" customHeight="1" x14ac:dyDescent="0.15">
      <c r="A19" s="230" t="s">
        <v>384</v>
      </c>
      <c r="B19" s="139">
        <v>6</v>
      </c>
      <c r="C19" s="139">
        <v>19</v>
      </c>
      <c r="D19" s="139">
        <v>25</v>
      </c>
      <c r="E19" s="184">
        <v>27</v>
      </c>
    </row>
    <row r="20" spans="1:5" x14ac:dyDescent="0.15">
      <c r="A20" s="231"/>
      <c r="B20" s="232">
        <f>SUM(B7:B19)</f>
        <v>38932</v>
      </c>
      <c r="C20" s="233">
        <f>SUM(C7:C19)</f>
        <v>99303</v>
      </c>
      <c r="D20" s="233">
        <f>SUM(D7:D19)</f>
        <v>178364</v>
      </c>
      <c r="E20" s="233">
        <f>SUM(E7:E19)</f>
        <v>186651</v>
      </c>
    </row>
  </sheetData>
  <sheetProtection password="DA62" sheet="1" objects="1" scenarios="1"/>
  <mergeCells count="7">
    <mergeCell ref="A4:A6"/>
    <mergeCell ref="B4:E4"/>
    <mergeCell ref="B5:B6"/>
    <mergeCell ref="C5:C6"/>
    <mergeCell ref="A1:E2"/>
    <mergeCell ref="D5:D6"/>
    <mergeCell ref="E5:E6"/>
  </mergeCells>
  <printOptions horizontalCentered="1"/>
  <pageMargins left="0.43307086614173229" right="0.43307086614173229" top="1.1100000000000001" bottom="0.74803149606299213" header="0.31496062992125984" footer="0.31496062992125984"/>
  <pageSetup paperSize="9" scale="91" orientation="portrait" r:id="rId1"/>
  <headerFooter>
    <oddFooter>&amp;R&amp;8Pág. &amp;P /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3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19" t="s">
        <v>466</v>
      </c>
    </row>
  </sheetData>
  <sheetProtection password="DA62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4">
    <pageSetUpPr fitToPage="1"/>
  </sheetPr>
  <dimension ref="A1:F20"/>
  <sheetViews>
    <sheetView showGridLines="0" workbookViewId="0">
      <pane ySplit="6" topLeftCell="A7" activePane="bottomLeft" state="frozen"/>
      <selection pane="bottomLeft" sqref="A1:F1"/>
    </sheetView>
  </sheetViews>
  <sheetFormatPr defaultRowHeight="12.75" x14ac:dyDescent="0.2"/>
  <cols>
    <col min="1" max="1" width="40.625" style="1" customWidth="1"/>
    <col min="2" max="6" width="12.625" style="1" customWidth="1"/>
    <col min="7" max="16384" width="9" style="1"/>
  </cols>
  <sheetData>
    <row r="1" spans="1:6" ht="12.75" customHeight="1" x14ac:dyDescent="0.2">
      <c r="A1" s="361" t="s">
        <v>392</v>
      </c>
      <c r="B1" s="361"/>
      <c r="C1" s="361"/>
      <c r="D1" s="361"/>
      <c r="E1" s="361"/>
      <c r="F1" s="361"/>
    </row>
    <row r="2" spans="1:6" x14ac:dyDescent="0.2">
      <c r="A2" s="174"/>
      <c r="B2" s="174"/>
      <c r="C2" s="174"/>
      <c r="D2" s="174"/>
      <c r="E2" s="174"/>
      <c r="F2" s="174"/>
    </row>
    <row r="3" spans="1:6" x14ac:dyDescent="0.2">
      <c r="A3" s="229"/>
      <c r="B3" s="229"/>
      <c r="C3" s="229"/>
      <c r="D3" s="27"/>
      <c r="E3" s="27"/>
      <c r="F3" s="27"/>
    </row>
    <row r="4" spans="1:6" x14ac:dyDescent="0.2">
      <c r="A4" s="405" t="s">
        <v>307</v>
      </c>
      <c r="B4" s="406" t="s">
        <v>389</v>
      </c>
      <c r="C4" s="407"/>
      <c r="D4" s="407"/>
      <c r="E4" s="407"/>
      <c r="F4" s="407"/>
    </row>
    <row r="5" spans="1:6" x14ac:dyDescent="0.2">
      <c r="A5" s="405"/>
      <c r="B5" s="410">
        <v>2015</v>
      </c>
      <c r="C5" s="412"/>
      <c r="D5" s="410">
        <v>2014</v>
      </c>
      <c r="E5" s="412"/>
      <c r="F5" s="410" t="s">
        <v>391</v>
      </c>
    </row>
    <row r="6" spans="1:6" x14ac:dyDescent="0.2">
      <c r="A6" s="405"/>
      <c r="B6" s="234" t="s">
        <v>243</v>
      </c>
      <c r="C6" s="234" t="s">
        <v>304</v>
      </c>
      <c r="D6" s="234" t="s">
        <v>243</v>
      </c>
      <c r="E6" s="234" t="s">
        <v>304</v>
      </c>
      <c r="F6" s="411"/>
    </row>
    <row r="7" spans="1:6" ht="39.950000000000003" customHeight="1" x14ac:dyDescent="0.2">
      <c r="A7" s="230" t="s">
        <v>379</v>
      </c>
      <c r="B7" s="235">
        <f>+QUADRO15!E7</f>
        <v>15993</v>
      </c>
      <c r="C7" s="236">
        <f>+B7/$B$20</f>
        <v>8.5683977048073678E-2</v>
      </c>
      <c r="D7" s="235">
        <v>16981</v>
      </c>
      <c r="E7" s="236">
        <f>+D7/$D$20</f>
        <v>9.7189789377289379E-2</v>
      </c>
      <c r="F7" s="237">
        <f>(+B7-D7)/D7</f>
        <v>-5.8182674754136979E-2</v>
      </c>
    </row>
    <row r="8" spans="1:6" ht="39.950000000000003" customHeight="1" x14ac:dyDescent="0.2">
      <c r="A8" s="230" t="s">
        <v>380</v>
      </c>
      <c r="B8" s="235">
        <f>+QUADRO15!E8</f>
        <v>5910</v>
      </c>
      <c r="C8" s="236">
        <f t="shared" ref="C8:C19" si="0">+B8/$B$20</f>
        <v>3.1663371747271643E-2</v>
      </c>
      <c r="D8" s="235">
        <v>8127</v>
      </c>
      <c r="E8" s="236">
        <f t="shared" ref="E8:E19" si="1">+D8/$D$20</f>
        <v>4.6514423076923078E-2</v>
      </c>
      <c r="F8" s="237">
        <f t="shared" ref="F8:F20" si="2">(+B8-D8)/D8</f>
        <v>-0.27279438907345882</v>
      </c>
    </row>
    <row r="9" spans="1:6" ht="39.950000000000003" customHeight="1" x14ac:dyDescent="0.2">
      <c r="A9" s="230" t="s">
        <v>381</v>
      </c>
      <c r="B9" s="235">
        <f>+QUADRO15!E9</f>
        <v>2719</v>
      </c>
      <c r="C9" s="236">
        <f t="shared" si="0"/>
        <v>1.4567294040749849E-2</v>
      </c>
      <c r="D9" s="235">
        <v>2229</v>
      </c>
      <c r="E9" s="236">
        <f t="shared" si="1"/>
        <v>1.2757554945054945E-2</v>
      </c>
      <c r="F9" s="237">
        <f t="shared" si="2"/>
        <v>0.21982951996410946</v>
      </c>
    </row>
    <row r="10" spans="1:6" ht="39.950000000000003" customHeight="1" x14ac:dyDescent="0.2">
      <c r="A10" s="230" t="s">
        <v>382</v>
      </c>
      <c r="B10" s="235">
        <f>+QUADRO15!E10</f>
        <v>1542</v>
      </c>
      <c r="C10" s="236">
        <f t="shared" si="0"/>
        <v>8.2614076538566634E-3</v>
      </c>
      <c r="D10" s="235">
        <v>2264</v>
      </c>
      <c r="E10" s="236">
        <f t="shared" si="1"/>
        <v>1.2957875457875459E-2</v>
      </c>
      <c r="F10" s="237">
        <f t="shared" si="2"/>
        <v>-0.31890459363957596</v>
      </c>
    </row>
    <row r="11" spans="1:6" ht="39.950000000000003" customHeight="1" x14ac:dyDescent="0.2">
      <c r="A11" s="230" t="s">
        <v>383</v>
      </c>
      <c r="B11" s="235">
        <f>+QUADRO15!E11</f>
        <v>1059</v>
      </c>
      <c r="C11" s="236">
        <f t="shared" si="0"/>
        <v>5.6736904704501982E-3</v>
      </c>
      <c r="D11" s="235">
        <v>1741</v>
      </c>
      <c r="E11" s="236">
        <f t="shared" si="1"/>
        <v>9.9645146520146513E-3</v>
      </c>
      <c r="F11" s="237">
        <f t="shared" si="2"/>
        <v>-0.3917288914417002</v>
      </c>
    </row>
    <row r="12" spans="1:6" ht="39.950000000000003" customHeight="1" x14ac:dyDescent="0.2">
      <c r="A12" s="230" t="s">
        <v>496</v>
      </c>
      <c r="B12" s="235">
        <f>+QUADRO15!E12</f>
        <v>8080</v>
      </c>
      <c r="C12" s="236">
        <f t="shared" si="0"/>
        <v>4.3289347498807938E-2</v>
      </c>
      <c r="D12" s="235">
        <v>5434</v>
      </c>
      <c r="E12" s="236">
        <f t="shared" si="1"/>
        <v>3.1101190476190477E-2</v>
      </c>
      <c r="F12" s="237">
        <f t="shared" si="2"/>
        <v>0.48693411851306589</v>
      </c>
    </row>
    <row r="13" spans="1:6" ht="39.950000000000003" customHeight="1" x14ac:dyDescent="0.2">
      <c r="A13" s="230" t="s">
        <v>498</v>
      </c>
      <c r="B13" s="235">
        <f>+QUADRO15!E13</f>
        <v>3486</v>
      </c>
      <c r="C13" s="236">
        <f t="shared" si="0"/>
        <v>1.8676567497629266E-2</v>
      </c>
      <c r="D13" s="235">
        <v>2978</v>
      </c>
      <c r="E13" s="236">
        <f t="shared" si="1"/>
        <v>1.7044413919413918E-2</v>
      </c>
      <c r="F13" s="237">
        <f t="shared" si="2"/>
        <v>0.17058428475486903</v>
      </c>
    </row>
    <row r="14" spans="1:6" ht="39.950000000000003" customHeight="1" x14ac:dyDescent="0.2">
      <c r="A14" s="230" t="s">
        <v>323</v>
      </c>
      <c r="B14" s="235">
        <f>+QUADRO15!E14</f>
        <v>12405</v>
      </c>
      <c r="C14" s="236">
        <f t="shared" si="0"/>
        <v>6.6460935114197081E-2</v>
      </c>
      <c r="D14" s="235">
        <v>11505</v>
      </c>
      <c r="E14" s="236">
        <f t="shared" si="1"/>
        <v>6.5848214285714288E-2</v>
      </c>
      <c r="F14" s="237">
        <f t="shared" si="2"/>
        <v>7.822685788787484E-2</v>
      </c>
    </row>
    <row r="15" spans="1:6" ht="39.950000000000003" customHeight="1" x14ac:dyDescent="0.2">
      <c r="A15" s="230" t="s">
        <v>321</v>
      </c>
      <c r="B15" s="235">
        <f>+QUADRO15!E15</f>
        <v>15894</v>
      </c>
      <c r="C15" s="236">
        <f t="shared" si="0"/>
        <v>8.5153575389363037E-2</v>
      </c>
      <c r="D15" s="235">
        <v>17092</v>
      </c>
      <c r="E15" s="236">
        <f t="shared" si="1"/>
        <v>9.7825091575091574E-2</v>
      </c>
      <c r="F15" s="237">
        <f t="shared" si="2"/>
        <v>-7.009127076995085E-2</v>
      </c>
    </row>
    <row r="16" spans="1:6" ht="39.950000000000003" customHeight="1" x14ac:dyDescent="0.2">
      <c r="A16" s="230" t="s">
        <v>325</v>
      </c>
      <c r="B16" s="235">
        <f>+QUADRO15!E16</f>
        <v>673</v>
      </c>
      <c r="C16" s="236">
        <f t="shared" si="0"/>
        <v>3.6056597607299185E-3</v>
      </c>
      <c r="D16" s="235">
        <v>803</v>
      </c>
      <c r="E16" s="236">
        <f t="shared" si="1"/>
        <v>4.5959249084249086E-3</v>
      </c>
      <c r="F16" s="237">
        <f t="shared" si="2"/>
        <v>-0.16189290161892902</v>
      </c>
    </row>
    <row r="17" spans="1:6" ht="39.950000000000003" customHeight="1" x14ac:dyDescent="0.2">
      <c r="A17" s="230" t="s">
        <v>317</v>
      </c>
      <c r="B17" s="235">
        <f>+QUADRO15!E17</f>
        <v>63267</v>
      </c>
      <c r="C17" s="236">
        <f t="shared" si="0"/>
        <v>0.33895880547117346</v>
      </c>
      <c r="D17" s="235">
        <v>54385</v>
      </c>
      <c r="E17" s="236">
        <f t="shared" si="1"/>
        <v>0.31126945970695968</v>
      </c>
      <c r="F17" s="237">
        <f t="shared" si="2"/>
        <v>0.16331709110968098</v>
      </c>
    </row>
    <row r="18" spans="1:6" ht="39.950000000000003" customHeight="1" x14ac:dyDescent="0.2">
      <c r="A18" s="230" t="s">
        <v>319</v>
      </c>
      <c r="B18" s="235">
        <f>+QUADRO15!E18</f>
        <v>55596</v>
      </c>
      <c r="C18" s="236">
        <f t="shared" si="0"/>
        <v>0.29786071330986708</v>
      </c>
      <c r="D18" s="235">
        <v>51132</v>
      </c>
      <c r="E18" s="236">
        <f t="shared" si="1"/>
        <v>0.29265109890109892</v>
      </c>
      <c r="F18" s="237">
        <f t="shared" si="2"/>
        <v>8.7303449894390983E-2</v>
      </c>
    </row>
    <row r="19" spans="1:6" ht="39.950000000000003" customHeight="1" x14ac:dyDescent="0.2">
      <c r="A19" s="230" t="s">
        <v>384</v>
      </c>
      <c r="B19" s="235">
        <f>+QUADRO15!E19</f>
        <v>27</v>
      </c>
      <c r="C19" s="236">
        <f t="shared" si="0"/>
        <v>1.4465499783017504E-4</v>
      </c>
      <c r="D19" s="235">
        <v>49</v>
      </c>
      <c r="E19" s="236">
        <f t="shared" si="1"/>
        <v>2.8044871794871793E-4</v>
      </c>
      <c r="F19" s="237">
        <f t="shared" si="2"/>
        <v>-0.44897959183673469</v>
      </c>
    </row>
    <row r="20" spans="1:6" x14ac:dyDescent="0.2">
      <c r="A20" s="231"/>
      <c r="B20" s="232">
        <f>+QUADRO15!E20</f>
        <v>186651</v>
      </c>
      <c r="C20" s="238">
        <f>SUM(C7:C19)</f>
        <v>1</v>
      </c>
      <c r="D20" s="233">
        <f>SUM(D7:D19)</f>
        <v>174720</v>
      </c>
      <c r="E20" s="239">
        <f>SUM(E7:E19)</f>
        <v>0.99999999999999989</v>
      </c>
      <c r="F20" s="240">
        <f t="shared" si="2"/>
        <v>6.8286401098901092E-2</v>
      </c>
    </row>
  </sheetData>
  <sheetProtection password="DA62" sheet="1" objects="1" scenarios="1"/>
  <mergeCells count="6">
    <mergeCell ref="A1:F1"/>
    <mergeCell ref="A4:A6"/>
    <mergeCell ref="B4:F4"/>
    <mergeCell ref="F5:F6"/>
    <mergeCell ref="B5:C5"/>
    <mergeCell ref="D5:E5"/>
  </mergeCells>
  <printOptions horizontalCentered="1"/>
  <pageMargins left="0.43307086614173229" right="0.43307086614173229" top="1.21" bottom="0.74803149606299213" header="0.31496062992125984" footer="0.31496062992125984"/>
  <pageSetup paperSize="9" scale="79" orientation="portrait" r:id="rId1"/>
  <headerFooter>
    <oddFooter>&amp;R&amp;8Pág. &amp;P / &amp;N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5">
    <pageSetUpPr fitToPage="1"/>
  </sheetPr>
  <dimension ref="A1:AA6"/>
  <sheetViews>
    <sheetView showGridLines="0" workbookViewId="0">
      <selection sqref="A1:E2"/>
    </sheetView>
  </sheetViews>
  <sheetFormatPr defaultRowHeight="12.75" x14ac:dyDescent="0.2"/>
  <cols>
    <col min="1" max="1" width="9.375" style="1" bestFit="1" customWidth="1"/>
    <col min="2" max="5" width="25.625" style="1" bestFit="1" customWidth="1"/>
    <col min="6" max="16384" width="9" style="1"/>
  </cols>
  <sheetData>
    <row r="1" spans="1:27" ht="12.75" customHeight="1" x14ac:dyDescent="0.2">
      <c r="A1" s="361" t="s">
        <v>397</v>
      </c>
      <c r="B1" s="361"/>
      <c r="C1" s="361"/>
      <c r="D1" s="361"/>
      <c r="E1" s="361"/>
      <c r="AA1" s="119" t="s">
        <v>467</v>
      </c>
    </row>
    <row r="2" spans="1:27" x14ac:dyDescent="0.2">
      <c r="A2" s="361"/>
      <c r="B2" s="361"/>
      <c r="C2" s="361"/>
      <c r="D2" s="361"/>
      <c r="E2" s="361"/>
    </row>
    <row r="4" spans="1:27" x14ac:dyDescent="0.2">
      <c r="A4" s="241" t="s">
        <v>393</v>
      </c>
      <c r="B4" s="242" t="s">
        <v>394</v>
      </c>
      <c r="C4" s="242" t="s">
        <v>395</v>
      </c>
      <c r="D4" s="242" t="s">
        <v>396</v>
      </c>
      <c r="E4" s="243" t="s">
        <v>398</v>
      </c>
    </row>
    <row r="5" spans="1:27" ht="20.100000000000001" customHeight="1" x14ac:dyDescent="0.2">
      <c r="A5" s="244">
        <v>2014</v>
      </c>
      <c r="B5" s="235">
        <v>93225</v>
      </c>
      <c r="C5" s="235">
        <v>152491</v>
      </c>
      <c r="D5" s="235">
        <v>172738</v>
      </c>
      <c r="E5" s="245">
        <v>174720</v>
      </c>
    </row>
    <row r="6" spans="1:27" ht="20.100000000000001" customHeight="1" x14ac:dyDescent="0.2">
      <c r="A6" s="244">
        <v>2015</v>
      </c>
      <c r="B6" s="235">
        <f>+QUADRO15!B20</f>
        <v>38932</v>
      </c>
      <c r="C6" s="235">
        <f>+QUADRO15!C20</f>
        <v>99303</v>
      </c>
      <c r="D6" s="235">
        <f>+QUADRO15!D20</f>
        <v>178364</v>
      </c>
      <c r="E6" s="245">
        <f>+QUADRO15!E20</f>
        <v>186651</v>
      </c>
    </row>
  </sheetData>
  <sheetProtection password="DA62" sheet="1" objects="1" scenarios="1"/>
  <mergeCells count="1">
    <mergeCell ref="A1:E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1"/>
  <headerFooter>
    <oddFooter>&amp;R&amp;8Pág. &amp;P / &amp;N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6">
    <pageSetUpPr fitToPage="1"/>
  </sheetPr>
  <dimension ref="A1:N22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N1"/>
    </sheetView>
  </sheetViews>
  <sheetFormatPr defaultRowHeight="12.75" x14ac:dyDescent="0.2"/>
  <cols>
    <col min="1" max="1" width="9" style="1"/>
    <col min="2" max="2" width="20.375" style="1" bestFit="1" customWidth="1"/>
    <col min="3" max="14" width="12.625" style="1" customWidth="1"/>
    <col min="15" max="16384" width="9" style="1"/>
  </cols>
  <sheetData>
    <row r="1" spans="1:14" ht="15" customHeight="1" x14ac:dyDescent="0.2">
      <c r="A1" s="361" t="s">
        <v>422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ht="15" x14ac:dyDescent="0.25">
      <c r="A2" s="174"/>
      <c r="B2" s="174"/>
      <c r="C2" s="174"/>
      <c r="D2" s="174"/>
      <c r="E2" s="174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15" x14ac:dyDescent="0.25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ht="20.100000000000001" customHeight="1" x14ac:dyDescent="0.2">
      <c r="A4" s="425" t="s">
        <v>399</v>
      </c>
      <c r="B4" s="426"/>
      <c r="C4" s="428" t="s">
        <v>400</v>
      </c>
      <c r="D4" s="418" t="s">
        <v>401</v>
      </c>
      <c r="E4" s="418" t="s">
        <v>402</v>
      </c>
      <c r="F4" s="418" t="s">
        <v>403</v>
      </c>
      <c r="G4" s="418" t="s">
        <v>404</v>
      </c>
      <c r="H4" s="418" t="s">
        <v>405</v>
      </c>
      <c r="I4" s="418" t="s">
        <v>406</v>
      </c>
      <c r="J4" s="418"/>
      <c r="K4" s="418"/>
      <c r="L4" s="418" t="s">
        <v>407</v>
      </c>
      <c r="M4" s="418" t="s">
        <v>408</v>
      </c>
      <c r="N4" s="420" t="s">
        <v>409</v>
      </c>
    </row>
    <row r="5" spans="1:14" ht="20.100000000000001" customHeight="1" x14ac:dyDescent="0.2">
      <c r="A5" s="427"/>
      <c r="B5" s="426"/>
      <c r="C5" s="429"/>
      <c r="D5" s="419"/>
      <c r="E5" s="419"/>
      <c r="F5" s="419"/>
      <c r="G5" s="419"/>
      <c r="H5" s="419"/>
      <c r="I5" s="299" t="s">
        <v>410</v>
      </c>
      <c r="J5" s="299" t="s">
        <v>411</v>
      </c>
      <c r="K5" s="299" t="s">
        <v>412</v>
      </c>
      <c r="L5" s="419"/>
      <c r="M5" s="419"/>
      <c r="N5" s="421"/>
    </row>
    <row r="6" spans="1:14" s="247" customFormat="1" ht="20.100000000000001" customHeight="1" x14ac:dyDescent="0.15">
      <c r="A6" s="422" t="s">
        <v>413</v>
      </c>
      <c r="B6" s="246" t="s">
        <v>414</v>
      </c>
      <c r="C6" s="235">
        <v>6571</v>
      </c>
      <c r="D6" s="235">
        <v>6429</v>
      </c>
      <c r="E6" s="235">
        <v>9104</v>
      </c>
      <c r="F6" s="235">
        <v>286</v>
      </c>
      <c r="G6" s="235">
        <v>2711</v>
      </c>
      <c r="H6" s="235">
        <v>4490</v>
      </c>
      <c r="I6" s="235">
        <v>3169</v>
      </c>
      <c r="J6" s="235">
        <v>4135</v>
      </c>
      <c r="K6" s="235">
        <v>7180</v>
      </c>
      <c r="L6" s="235">
        <v>36771</v>
      </c>
      <c r="M6" s="235">
        <v>21973</v>
      </c>
      <c r="N6" s="245">
        <v>8141</v>
      </c>
    </row>
    <row r="7" spans="1:14" s="247" customFormat="1" ht="20.100000000000001" customHeight="1" x14ac:dyDescent="0.15">
      <c r="A7" s="423"/>
      <c r="B7" s="246" t="s">
        <v>415</v>
      </c>
      <c r="C7" s="235">
        <v>3673</v>
      </c>
      <c r="D7" s="235">
        <v>3681</v>
      </c>
      <c r="E7" s="235">
        <v>5094</v>
      </c>
      <c r="F7" s="235">
        <v>289</v>
      </c>
      <c r="G7" s="235">
        <v>1800</v>
      </c>
      <c r="H7" s="235">
        <v>2664</v>
      </c>
      <c r="I7" s="235">
        <v>688</v>
      </c>
      <c r="J7" s="235">
        <v>3044</v>
      </c>
      <c r="K7" s="235">
        <v>3664</v>
      </c>
      <c r="L7" s="235">
        <v>20865</v>
      </c>
      <c r="M7" s="235">
        <v>11931</v>
      </c>
      <c r="N7" s="245">
        <v>3749</v>
      </c>
    </row>
    <row r="8" spans="1:14" s="247" customFormat="1" ht="20.100000000000001" customHeight="1" x14ac:dyDescent="0.15">
      <c r="A8" s="423"/>
      <c r="B8" s="246" t="s">
        <v>416</v>
      </c>
      <c r="C8" s="235">
        <v>1354</v>
      </c>
      <c r="D8" s="235">
        <v>1637</v>
      </c>
      <c r="E8" s="235">
        <v>1627</v>
      </c>
      <c r="F8" s="235">
        <v>214</v>
      </c>
      <c r="G8" s="235">
        <v>717</v>
      </c>
      <c r="H8" s="235">
        <v>1004</v>
      </c>
      <c r="I8" s="235">
        <v>487</v>
      </c>
      <c r="J8" s="235">
        <v>1273</v>
      </c>
      <c r="K8" s="235">
        <v>1696</v>
      </c>
      <c r="L8" s="235">
        <v>8249</v>
      </c>
      <c r="M8" s="235">
        <v>4600</v>
      </c>
      <c r="N8" s="245">
        <v>1632</v>
      </c>
    </row>
    <row r="9" spans="1:14" s="247" customFormat="1" ht="20.100000000000001" customHeight="1" x14ac:dyDescent="0.15">
      <c r="A9" s="423"/>
      <c r="B9" s="246" t="s">
        <v>417</v>
      </c>
      <c r="C9" s="235">
        <v>1171</v>
      </c>
      <c r="D9" s="235">
        <v>957</v>
      </c>
      <c r="E9" s="235">
        <v>1621</v>
      </c>
      <c r="F9" s="235">
        <v>441</v>
      </c>
      <c r="G9" s="235">
        <v>264</v>
      </c>
      <c r="H9" s="235">
        <v>1062</v>
      </c>
      <c r="I9" s="235">
        <v>36</v>
      </c>
      <c r="J9" s="235">
        <v>1312</v>
      </c>
      <c r="K9" s="235">
        <v>1343</v>
      </c>
      <c r="L9" s="235">
        <v>6859</v>
      </c>
      <c r="M9" s="235">
        <v>4330</v>
      </c>
      <c r="N9" s="245">
        <v>978</v>
      </c>
    </row>
    <row r="10" spans="1:14" s="247" customFormat="1" ht="20.100000000000001" customHeight="1" x14ac:dyDescent="0.15">
      <c r="A10" s="423"/>
      <c r="B10" s="246" t="s">
        <v>418</v>
      </c>
      <c r="C10" s="235">
        <v>1202</v>
      </c>
      <c r="D10" s="235">
        <v>759</v>
      </c>
      <c r="E10" s="235">
        <v>1327</v>
      </c>
      <c r="F10" s="235">
        <v>50</v>
      </c>
      <c r="G10" s="235">
        <v>505</v>
      </c>
      <c r="H10" s="235">
        <v>400</v>
      </c>
      <c r="I10" s="235">
        <v>8</v>
      </c>
      <c r="J10" s="235">
        <v>1171</v>
      </c>
      <c r="K10" s="235">
        <v>1177</v>
      </c>
      <c r="L10" s="235">
        <v>5420</v>
      </c>
      <c r="M10" s="235">
        <v>2974</v>
      </c>
      <c r="N10" s="245">
        <v>630</v>
      </c>
    </row>
    <row r="11" spans="1:14" s="247" customFormat="1" ht="20.100000000000001" customHeight="1" x14ac:dyDescent="0.15">
      <c r="A11" s="423"/>
      <c r="B11" s="246" t="s">
        <v>310</v>
      </c>
      <c r="C11" s="235">
        <v>3129</v>
      </c>
      <c r="D11" s="235">
        <v>4876</v>
      </c>
      <c r="E11" s="235">
        <v>4155</v>
      </c>
      <c r="F11" s="235">
        <v>1643</v>
      </c>
      <c r="G11" s="235">
        <v>1715</v>
      </c>
      <c r="H11" s="235">
        <v>5778</v>
      </c>
      <c r="I11" s="235">
        <v>0</v>
      </c>
      <c r="J11" s="235">
        <v>8883</v>
      </c>
      <c r="K11" s="235">
        <v>8883</v>
      </c>
      <c r="L11" s="235">
        <v>30179</v>
      </c>
      <c r="M11" s="235">
        <v>20072</v>
      </c>
      <c r="N11" s="245">
        <v>4258</v>
      </c>
    </row>
    <row r="12" spans="1:14" s="247" customFormat="1" ht="20.100000000000001" customHeight="1" x14ac:dyDescent="0.15">
      <c r="A12" s="424"/>
      <c r="B12" s="248" t="s">
        <v>309</v>
      </c>
      <c r="C12" s="249">
        <v>785</v>
      </c>
      <c r="D12" s="249">
        <v>873</v>
      </c>
      <c r="E12" s="249">
        <v>1022</v>
      </c>
      <c r="F12" s="249">
        <v>31</v>
      </c>
      <c r="G12" s="249">
        <v>325</v>
      </c>
      <c r="H12" s="249">
        <v>577</v>
      </c>
      <c r="I12" s="249">
        <v>506</v>
      </c>
      <c r="J12" s="249">
        <v>679</v>
      </c>
      <c r="K12" s="249">
        <v>1060</v>
      </c>
      <c r="L12" s="249">
        <v>4673</v>
      </c>
      <c r="M12" s="249">
        <v>2918</v>
      </c>
      <c r="N12" s="250">
        <v>1716</v>
      </c>
    </row>
    <row r="13" spans="1:14" s="247" customFormat="1" ht="20.100000000000001" customHeight="1" x14ac:dyDescent="0.15">
      <c r="A13" s="413" t="s">
        <v>419</v>
      </c>
      <c r="B13" s="246" t="s">
        <v>323</v>
      </c>
      <c r="C13" s="235">
        <v>5063</v>
      </c>
      <c r="D13" s="235">
        <v>5952</v>
      </c>
      <c r="E13" s="235">
        <v>6735</v>
      </c>
      <c r="F13" s="235">
        <v>378</v>
      </c>
      <c r="G13" s="235">
        <v>2389</v>
      </c>
      <c r="H13" s="235">
        <v>4316</v>
      </c>
      <c r="I13" s="235">
        <v>8879</v>
      </c>
      <c r="J13" s="235">
        <v>3362</v>
      </c>
      <c r="K13" s="235">
        <v>10845</v>
      </c>
      <c r="L13" s="235">
        <v>35678</v>
      </c>
      <c r="M13" s="235">
        <v>21382</v>
      </c>
      <c r="N13" s="245">
        <v>6132</v>
      </c>
    </row>
    <row r="14" spans="1:14" s="247" customFormat="1" ht="20.100000000000001" customHeight="1" x14ac:dyDescent="0.15">
      <c r="A14" s="414"/>
      <c r="B14" s="246" t="s">
        <v>321</v>
      </c>
      <c r="C14" s="235">
        <v>7691</v>
      </c>
      <c r="D14" s="235">
        <v>5271</v>
      </c>
      <c r="E14" s="235">
        <v>9283</v>
      </c>
      <c r="F14" s="235">
        <v>428</v>
      </c>
      <c r="G14" s="235">
        <v>2137</v>
      </c>
      <c r="H14" s="235">
        <v>4542</v>
      </c>
      <c r="I14" s="235">
        <v>12153</v>
      </c>
      <c r="J14" s="235">
        <v>3796</v>
      </c>
      <c r="K14" s="235">
        <v>14346</v>
      </c>
      <c r="L14" s="235">
        <v>43698</v>
      </c>
      <c r="M14" s="235">
        <v>26382</v>
      </c>
      <c r="N14" s="245">
        <v>7497</v>
      </c>
    </row>
    <row r="15" spans="1:14" s="247" customFormat="1" ht="20.100000000000001" customHeight="1" x14ac:dyDescent="0.15">
      <c r="A15" s="414"/>
      <c r="B15" s="246" t="s">
        <v>325</v>
      </c>
      <c r="C15" s="235">
        <v>533</v>
      </c>
      <c r="D15" s="235">
        <v>486</v>
      </c>
      <c r="E15" s="235">
        <v>794</v>
      </c>
      <c r="F15" s="235">
        <v>3</v>
      </c>
      <c r="G15" s="235">
        <v>191</v>
      </c>
      <c r="H15" s="235">
        <v>224</v>
      </c>
      <c r="I15" s="235">
        <v>438</v>
      </c>
      <c r="J15" s="235">
        <v>125</v>
      </c>
      <c r="K15" s="235">
        <v>521</v>
      </c>
      <c r="L15" s="235">
        <v>2752</v>
      </c>
      <c r="M15" s="235">
        <v>1538</v>
      </c>
      <c r="N15" s="245">
        <v>390</v>
      </c>
    </row>
    <row r="16" spans="1:14" s="247" customFormat="1" ht="20.100000000000001" customHeight="1" x14ac:dyDescent="0.15">
      <c r="A16" s="414"/>
      <c r="B16" s="246" t="s">
        <v>317</v>
      </c>
      <c r="C16" s="235">
        <v>31931</v>
      </c>
      <c r="D16" s="235">
        <v>27333</v>
      </c>
      <c r="E16" s="235">
        <v>40021</v>
      </c>
      <c r="F16" s="235">
        <v>2170</v>
      </c>
      <c r="G16" s="235">
        <v>10205</v>
      </c>
      <c r="H16" s="235">
        <v>18704</v>
      </c>
      <c r="I16" s="235">
        <v>58095</v>
      </c>
      <c r="J16" s="235">
        <v>20604</v>
      </c>
      <c r="K16" s="235">
        <v>67929</v>
      </c>
      <c r="L16" s="235">
        <v>198293</v>
      </c>
      <c r="M16" s="235">
        <v>121079</v>
      </c>
      <c r="N16" s="245">
        <v>29866</v>
      </c>
    </row>
    <row r="17" spans="1:14" s="247" customFormat="1" ht="20.100000000000001" customHeight="1" x14ac:dyDescent="0.15">
      <c r="A17" s="415"/>
      <c r="B17" s="248" t="s">
        <v>319</v>
      </c>
      <c r="C17" s="249">
        <v>24506</v>
      </c>
      <c r="D17" s="249">
        <v>22617</v>
      </c>
      <c r="E17" s="249">
        <v>33054</v>
      </c>
      <c r="F17" s="249">
        <v>1211</v>
      </c>
      <c r="G17" s="249">
        <v>8364</v>
      </c>
      <c r="H17" s="249">
        <v>17042</v>
      </c>
      <c r="I17" s="249">
        <v>41547</v>
      </c>
      <c r="J17" s="249">
        <v>15672</v>
      </c>
      <c r="K17" s="249">
        <v>52680</v>
      </c>
      <c r="L17" s="249">
        <v>159474</v>
      </c>
      <c r="M17" s="249">
        <v>97494</v>
      </c>
      <c r="N17" s="250">
        <v>27810</v>
      </c>
    </row>
    <row r="18" spans="1:14" s="247" customFormat="1" ht="20.100000000000001" customHeight="1" x14ac:dyDescent="0.15">
      <c r="A18" s="251"/>
      <c r="B18" s="246" t="s">
        <v>384</v>
      </c>
      <c r="C18" s="235">
        <v>0</v>
      </c>
      <c r="D18" s="235">
        <v>0</v>
      </c>
      <c r="E18" s="235">
        <v>10</v>
      </c>
      <c r="F18" s="235">
        <v>0</v>
      </c>
      <c r="G18" s="235">
        <v>0</v>
      </c>
      <c r="H18" s="235">
        <v>4</v>
      </c>
      <c r="I18" s="235">
        <v>2</v>
      </c>
      <c r="J18" s="235">
        <v>0</v>
      </c>
      <c r="K18" s="235">
        <v>2</v>
      </c>
      <c r="L18" s="235">
        <v>16</v>
      </c>
      <c r="M18" s="235">
        <v>16</v>
      </c>
      <c r="N18" s="245">
        <v>7</v>
      </c>
    </row>
    <row r="19" spans="1:14" s="247" customFormat="1" ht="20.100000000000001" customHeight="1" x14ac:dyDescent="0.15">
      <c r="A19" s="416" t="s">
        <v>305</v>
      </c>
      <c r="B19" s="417"/>
      <c r="C19" s="252">
        <v>86940</v>
      </c>
      <c r="D19" s="252">
        <v>80136</v>
      </c>
      <c r="E19" s="252">
        <v>113043</v>
      </c>
      <c r="F19" s="252">
        <v>7144</v>
      </c>
      <c r="G19" s="252">
        <v>31323</v>
      </c>
      <c r="H19" s="252">
        <v>60465</v>
      </c>
      <c r="I19" s="252">
        <v>125741</v>
      </c>
      <c r="J19" s="252">
        <v>63857</v>
      </c>
      <c r="K19" s="252">
        <v>170385</v>
      </c>
      <c r="L19" s="252">
        <v>552927</v>
      </c>
      <c r="M19" s="252">
        <v>329634</v>
      </c>
      <c r="N19" s="253">
        <v>87650</v>
      </c>
    </row>
    <row r="20" spans="1:14" ht="15" x14ac:dyDescent="0.25">
      <c r="A20" s="254"/>
      <c r="B20" s="254"/>
      <c r="C20" s="255"/>
      <c r="D20" s="255"/>
      <c r="E20" s="255"/>
      <c r="F20" s="255"/>
      <c r="G20" s="255"/>
      <c r="H20" s="255"/>
      <c r="I20" s="255"/>
      <c r="J20" s="255"/>
      <c r="K20" s="121"/>
      <c r="L20" s="121"/>
      <c r="M20" s="121"/>
      <c r="N20" s="121"/>
    </row>
    <row r="21" spans="1:14" ht="15" x14ac:dyDescent="0.25">
      <c r="A21" s="256" t="s">
        <v>420</v>
      </c>
      <c r="B21" s="257"/>
      <c r="K21" s="121"/>
      <c r="L21" s="121"/>
      <c r="M21" s="121"/>
      <c r="N21" s="121"/>
    </row>
    <row r="22" spans="1:14" ht="15" x14ac:dyDescent="0.25">
      <c r="A22" s="254" t="s">
        <v>421</v>
      </c>
      <c r="B22" s="257"/>
      <c r="C22" s="117"/>
      <c r="D22" s="117"/>
      <c r="E22" s="117"/>
      <c r="F22" s="117"/>
      <c r="G22" s="117"/>
      <c r="H22" s="117"/>
      <c r="I22" s="117"/>
      <c r="J22" s="117"/>
      <c r="K22" s="121"/>
      <c r="L22" s="121"/>
      <c r="M22" s="134"/>
      <c r="N22" s="257"/>
    </row>
  </sheetData>
  <sheetProtection password="DA62" sheet="1" objects="1" scenarios="1"/>
  <mergeCells count="15">
    <mergeCell ref="A13:A17"/>
    <mergeCell ref="A19:B19"/>
    <mergeCell ref="A1:N1"/>
    <mergeCell ref="H4:H5"/>
    <mergeCell ref="I4:K4"/>
    <mergeCell ref="L4:L5"/>
    <mergeCell ref="M4:M5"/>
    <mergeCell ref="N4:N5"/>
    <mergeCell ref="A6:A12"/>
    <mergeCell ref="A4:B5"/>
    <mergeCell ref="C4:C5"/>
    <mergeCell ref="D4:D5"/>
    <mergeCell ref="E4:E5"/>
    <mergeCell ref="F4:F5"/>
    <mergeCell ref="G4:G5"/>
  </mergeCells>
  <printOptions horizontalCentered="1"/>
  <pageMargins left="0" right="0" top="1.08" bottom="0.74803149606299213" header="0.31496062992125984" footer="0.31496062992125984"/>
  <pageSetup paperSize="9" scale="72" orientation="landscape" r:id="rId1"/>
  <headerFooter>
    <oddFooter>&amp;R&amp;8Pág. &amp;P / &amp;N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7">
    <pageSetUpPr fitToPage="1"/>
  </sheetPr>
  <dimension ref="A1:F13"/>
  <sheetViews>
    <sheetView showGridLines="0" workbookViewId="0">
      <selection sqref="A1:F2"/>
    </sheetView>
  </sheetViews>
  <sheetFormatPr defaultRowHeight="12.75" x14ac:dyDescent="0.2"/>
  <cols>
    <col min="1" max="1" width="10.625" style="1" customWidth="1"/>
    <col min="2" max="2" width="10.125" style="1" customWidth="1"/>
    <col min="3" max="3" width="9" style="1"/>
    <col min="4" max="4" width="10" style="1" bestFit="1" customWidth="1"/>
    <col min="5" max="5" width="9.75" style="1" bestFit="1" customWidth="1"/>
    <col min="6" max="6" width="8.375" style="1" bestFit="1" customWidth="1"/>
    <col min="7" max="16384" width="9" style="1"/>
  </cols>
  <sheetData>
    <row r="1" spans="1:6" ht="15" customHeight="1" x14ac:dyDescent="0.2">
      <c r="A1" s="361" t="s">
        <v>427</v>
      </c>
      <c r="B1" s="361"/>
      <c r="C1" s="361"/>
      <c r="D1" s="361"/>
      <c r="E1" s="361"/>
      <c r="F1" s="361"/>
    </row>
    <row r="2" spans="1:6" ht="15" customHeight="1" x14ac:dyDescent="0.2">
      <c r="A2" s="361"/>
      <c r="B2" s="361"/>
      <c r="C2" s="361"/>
      <c r="D2" s="361"/>
      <c r="E2" s="361"/>
      <c r="F2" s="361"/>
    </row>
    <row r="3" spans="1:6" ht="15" x14ac:dyDescent="0.25">
      <c r="A3" s="258"/>
      <c r="B3" s="121"/>
      <c r="C3" s="121"/>
      <c r="D3" s="121"/>
      <c r="E3" s="121"/>
      <c r="F3" s="121"/>
    </row>
    <row r="4" spans="1:6" s="247" customFormat="1" ht="20.100000000000001" customHeight="1" x14ac:dyDescent="0.15">
      <c r="A4" s="434" t="s">
        <v>413</v>
      </c>
      <c r="B4" s="435"/>
      <c r="C4" s="435" t="s">
        <v>423</v>
      </c>
      <c r="D4" s="435" t="s">
        <v>424</v>
      </c>
      <c r="E4" s="435" t="s">
        <v>425</v>
      </c>
      <c r="F4" s="437" t="s">
        <v>426</v>
      </c>
    </row>
    <row r="5" spans="1:6" s="247" customFormat="1" ht="20.100000000000001" customHeight="1" x14ac:dyDescent="0.15">
      <c r="A5" s="434"/>
      <c r="B5" s="435"/>
      <c r="C5" s="436"/>
      <c r="D5" s="436"/>
      <c r="E5" s="436"/>
      <c r="F5" s="438"/>
    </row>
    <row r="6" spans="1:6" s="247" customFormat="1" ht="20.100000000000001" customHeight="1" x14ac:dyDescent="0.15">
      <c r="A6" s="259" t="s">
        <v>414</v>
      </c>
      <c r="B6" s="230"/>
      <c r="C6" s="235">
        <v>7390</v>
      </c>
      <c r="D6" s="235">
        <v>6427</v>
      </c>
      <c r="E6" s="235">
        <v>235</v>
      </c>
      <c r="F6" s="245">
        <v>728</v>
      </c>
    </row>
    <row r="7" spans="1:6" s="247" customFormat="1" ht="20.100000000000001" customHeight="1" x14ac:dyDescent="0.15">
      <c r="A7" s="259" t="s">
        <v>415</v>
      </c>
      <c r="B7" s="230"/>
      <c r="C7" s="235">
        <v>2094</v>
      </c>
      <c r="D7" s="235">
        <v>1367</v>
      </c>
      <c r="E7" s="235">
        <v>295</v>
      </c>
      <c r="F7" s="245">
        <v>432</v>
      </c>
    </row>
    <row r="8" spans="1:6" s="247" customFormat="1" ht="20.100000000000001" customHeight="1" x14ac:dyDescent="0.15">
      <c r="A8" s="432" t="s">
        <v>416</v>
      </c>
      <c r="B8" s="433"/>
      <c r="C8" s="235">
        <v>656</v>
      </c>
      <c r="D8" s="235">
        <v>376</v>
      </c>
      <c r="E8" s="235">
        <v>91</v>
      </c>
      <c r="F8" s="245">
        <v>189</v>
      </c>
    </row>
    <row r="9" spans="1:6" s="247" customFormat="1" ht="20.100000000000001" customHeight="1" x14ac:dyDescent="0.15">
      <c r="A9" s="259" t="s">
        <v>417</v>
      </c>
      <c r="B9" s="300"/>
      <c r="C9" s="235">
        <v>1441</v>
      </c>
      <c r="D9" s="235">
        <v>476</v>
      </c>
      <c r="E9" s="235">
        <v>482</v>
      </c>
      <c r="F9" s="245">
        <v>483</v>
      </c>
    </row>
    <row r="10" spans="1:6" s="247" customFormat="1" ht="20.100000000000001" customHeight="1" x14ac:dyDescent="0.15">
      <c r="A10" s="259" t="s">
        <v>418</v>
      </c>
      <c r="B10" s="230"/>
      <c r="C10" s="235">
        <v>362</v>
      </c>
      <c r="D10" s="235">
        <v>252</v>
      </c>
      <c r="E10" s="235">
        <v>54</v>
      </c>
      <c r="F10" s="245">
        <v>56</v>
      </c>
    </row>
    <row r="11" spans="1:6" s="247" customFormat="1" ht="20.100000000000001" customHeight="1" x14ac:dyDescent="0.15">
      <c r="A11" s="259" t="s">
        <v>310</v>
      </c>
      <c r="B11" s="230"/>
      <c r="C11" s="235">
        <v>123</v>
      </c>
      <c r="D11" s="235">
        <v>106</v>
      </c>
      <c r="E11" s="235">
        <v>9</v>
      </c>
      <c r="F11" s="245">
        <v>8</v>
      </c>
    </row>
    <row r="12" spans="1:6" s="247" customFormat="1" ht="20.100000000000001" customHeight="1" x14ac:dyDescent="0.15">
      <c r="A12" s="259" t="s">
        <v>309</v>
      </c>
      <c r="B12" s="230"/>
      <c r="C12" s="235">
        <v>719</v>
      </c>
      <c r="D12" s="235">
        <v>408</v>
      </c>
      <c r="E12" s="235">
        <v>100</v>
      </c>
      <c r="F12" s="245">
        <v>211</v>
      </c>
    </row>
    <row r="13" spans="1:6" s="247" customFormat="1" ht="20.100000000000001" customHeight="1" x14ac:dyDescent="0.15">
      <c r="A13" s="430" t="s">
        <v>305</v>
      </c>
      <c r="B13" s="431"/>
      <c r="C13" s="252">
        <v>12785</v>
      </c>
      <c r="D13" s="252">
        <v>9412</v>
      </c>
      <c r="E13" s="252">
        <v>1266</v>
      </c>
      <c r="F13" s="253">
        <v>2107</v>
      </c>
    </row>
  </sheetData>
  <sheetProtection password="DA62" sheet="1" objects="1" scenarios="1"/>
  <mergeCells count="8">
    <mergeCell ref="A13:B13"/>
    <mergeCell ref="A1:F2"/>
    <mergeCell ref="A8:B8"/>
    <mergeCell ref="A4:B5"/>
    <mergeCell ref="C4:C5"/>
    <mergeCell ref="D4:D5"/>
    <mergeCell ref="E4:E5"/>
    <mergeCell ref="F4:F5"/>
  </mergeCells>
  <printOptions horizontalCentered="1"/>
  <pageMargins left="0.23622047244094491" right="0.23622047244094491" top="1.39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8">
    <pageSetUpPr fitToPage="1"/>
  </sheetPr>
  <dimension ref="A1:F25"/>
  <sheetViews>
    <sheetView showGridLines="0" workbookViewId="0">
      <selection sqref="A1:D2"/>
    </sheetView>
  </sheetViews>
  <sheetFormatPr defaultRowHeight="12.75" x14ac:dyDescent="0.2"/>
  <cols>
    <col min="1" max="1" width="20.625" style="1" bestFit="1" customWidth="1"/>
    <col min="2" max="2" width="16.25" style="1" bestFit="1" customWidth="1"/>
    <col min="3" max="3" width="9" style="1"/>
    <col min="4" max="4" width="8.875" style="1" bestFit="1" customWidth="1"/>
    <col min="5" max="16384" width="9" style="1"/>
  </cols>
  <sheetData>
    <row r="1" spans="1:6" ht="12.75" customHeight="1" x14ac:dyDescent="0.2">
      <c r="A1" s="361" t="s">
        <v>431</v>
      </c>
      <c r="B1" s="361"/>
      <c r="C1" s="361"/>
      <c r="D1" s="361"/>
      <c r="E1" s="174"/>
      <c r="F1" s="174"/>
    </row>
    <row r="2" spans="1:6" x14ac:dyDescent="0.2">
      <c r="A2" s="361"/>
      <c r="B2" s="361"/>
      <c r="C2" s="361"/>
      <c r="D2" s="361"/>
      <c r="E2" s="174"/>
      <c r="F2" s="174"/>
    </row>
    <row r="3" spans="1:6" x14ac:dyDescent="0.2">
      <c r="A3" s="260"/>
      <c r="B3" s="260"/>
      <c r="C3" s="260"/>
      <c r="D3" s="260"/>
    </row>
    <row r="4" spans="1:6" ht="20.100000000000001" customHeight="1" x14ac:dyDescent="0.2">
      <c r="A4" s="261"/>
      <c r="B4" s="261"/>
      <c r="C4" s="439" t="s">
        <v>428</v>
      </c>
      <c r="D4" s="321"/>
    </row>
    <row r="5" spans="1:6" ht="20.100000000000001" customHeight="1" x14ac:dyDescent="0.2">
      <c r="A5" s="262"/>
      <c r="B5" s="263" t="s">
        <v>434</v>
      </c>
      <c r="C5" s="440" t="s">
        <v>429</v>
      </c>
      <c r="D5" s="321"/>
    </row>
    <row r="6" spans="1:6" ht="20.100000000000001" customHeight="1" x14ac:dyDescent="0.2">
      <c r="A6" s="264" t="s">
        <v>430</v>
      </c>
      <c r="B6" s="265">
        <v>5310</v>
      </c>
      <c r="C6" s="266"/>
      <c r="D6" s="267">
        <v>70236</v>
      </c>
    </row>
    <row r="8" spans="1:6" x14ac:dyDescent="0.2">
      <c r="A8" s="27" t="s">
        <v>420</v>
      </c>
    </row>
    <row r="9" spans="1:6" x14ac:dyDescent="0.2">
      <c r="A9" s="268" t="s">
        <v>432</v>
      </c>
    </row>
    <row r="10" spans="1:6" x14ac:dyDescent="0.2">
      <c r="A10" s="268" t="s">
        <v>433</v>
      </c>
    </row>
    <row r="14" spans="1:6" x14ac:dyDescent="0.2">
      <c r="A14" s="361" t="s">
        <v>439</v>
      </c>
      <c r="B14" s="361"/>
    </row>
    <row r="15" spans="1:6" x14ac:dyDescent="0.2">
      <c r="A15" s="361"/>
      <c r="B15" s="361"/>
    </row>
    <row r="16" spans="1:6" x14ac:dyDescent="0.2">
      <c r="A16" s="269"/>
      <c r="B16" s="269"/>
    </row>
    <row r="17" spans="1:2" ht="20.100000000000001" customHeight="1" x14ac:dyDescent="0.2">
      <c r="A17" s="262"/>
      <c r="B17" s="301" t="s">
        <v>428</v>
      </c>
    </row>
    <row r="18" spans="1:2" ht="20.100000000000001" customHeight="1" x14ac:dyDescent="0.2">
      <c r="A18" s="270" t="s">
        <v>430</v>
      </c>
      <c r="B18" s="271">
        <v>70236</v>
      </c>
    </row>
    <row r="19" spans="1:2" ht="20.100000000000001" customHeight="1" x14ac:dyDescent="0.2">
      <c r="A19" s="230" t="s">
        <v>435</v>
      </c>
      <c r="B19" s="245">
        <v>12689</v>
      </c>
    </row>
    <row r="20" spans="1:2" ht="20.100000000000001" customHeight="1" x14ac:dyDescent="0.2">
      <c r="A20" s="230" t="s">
        <v>436</v>
      </c>
      <c r="B20" s="245">
        <v>8</v>
      </c>
    </row>
    <row r="21" spans="1:2" ht="20.100000000000001" customHeight="1" x14ac:dyDescent="0.2">
      <c r="A21" s="230" t="s">
        <v>437</v>
      </c>
      <c r="B21" s="245">
        <v>9138</v>
      </c>
    </row>
    <row r="22" spans="1:2" ht="20.100000000000001" customHeight="1" x14ac:dyDescent="0.2">
      <c r="A22" s="230" t="s">
        <v>438</v>
      </c>
      <c r="B22" s="245">
        <v>54640</v>
      </c>
    </row>
    <row r="24" spans="1:2" x14ac:dyDescent="0.2">
      <c r="A24" s="27" t="s">
        <v>420</v>
      </c>
    </row>
    <row r="25" spans="1:2" x14ac:dyDescent="0.2">
      <c r="A25" s="268" t="s">
        <v>432</v>
      </c>
    </row>
  </sheetData>
  <sheetProtection password="DA62" sheet="1" objects="1" scenarios="1"/>
  <mergeCells count="4">
    <mergeCell ref="C4:D4"/>
    <mergeCell ref="C5:D5"/>
    <mergeCell ref="A1:D2"/>
    <mergeCell ref="A14:B15"/>
  </mergeCells>
  <printOptions horizontalCentered="1"/>
  <pageMargins left="0.23622047244094491" right="0.23622047244094491" top="1.5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9">
    <pageSetUpPr fitToPage="1"/>
  </sheetPr>
  <dimension ref="A1:E27"/>
  <sheetViews>
    <sheetView showGridLines="0" workbookViewId="0">
      <selection sqref="A1:E2"/>
    </sheetView>
  </sheetViews>
  <sheetFormatPr defaultRowHeight="12.75" x14ac:dyDescent="0.2"/>
  <cols>
    <col min="1" max="1" width="25.125" style="1" customWidth="1"/>
    <col min="2" max="2" width="12.75" style="1" customWidth="1"/>
    <col min="3" max="3" width="8.125" style="1" customWidth="1"/>
    <col min="4" max="4" width="14.5" style="1" customWidth="1"/>
    <col min="5" max="5" width="20" style="1" customWidth="1"/>
    <col min="6" max="16384" width="9" style="1"/>
  </cols>
  <sheetData>
    <row r="1" spans="1:5" ht="12.75" customHeight="1" x14ac:dyDescent="0.2">
      <c r="A1" s="361" t="s">
        <v>453</v>
      </c>
      <c r="B1" s="361"/>
      <c r="C1" s="361"/>
      <c r="D1" s="361"/>
      <c r="E1" s="361"/>
    </row>
    <row r="2" spans="1:5" x14ac:dyDescent="0.2">
      <c r="A2" s="361"/>
      <c r="B2" s="361"/>
      <c r="C2" s="361"/>
      <c r="D2" s="361"/>
      <c r="E2" s="361"/>
    </row>
    <row r="3" spans="1:5" x14ac:dyDescent="0.2">
      <c r="D3" s="269"/>
    </row>
    <row r="4" spans="1:5" ht="20.100000000000001" customHeight="1" x14ac:dyDescent="0.2">
      <c r="A4" s="272"/>
      <c r="B4" s="441" t="s">
        <v>428</v>
      </c>
      <c r="C4" s="442"/>
      <c r="D4" s="442"/>
      <c r="E4" s="442"/>
    </row>
    <row r="5" spans="1:5" ht="20.100000000000001" customHeight="1" x14ac:dyDescent="0.2">
      <c r="A5" s="443" t="s">
        <v>307</v>
      </c>
      <c r="B5" s="444" t="s">
        <v>449</v>
      </c>
      <c r="C5" s="445" t="s">
        <v>450</v>
      </c>
      <c r="D5" s="445" t="s">
        <v>451</v>
      </c>
      <c r="E5" s="446" t="s">
        <v>452</v>
      </c>
    </row>
    <row r="6" spans="1:5" ht="20.100000000000001" customHeight="1" x14ac:dyDescent="0.2">
      <c r="A6" s="443"/>
      <c r="B6" s="444"/>
      <c r="C6" s="445"/>
      <c r="D6" s="445"/>
      <c r="E6" s="446"/>
    </row>
    <row r="7" spans="1:5" ht="20.100000000000001" customHeight="1" x14ac:dyDescent="0.2">
      <c r="A7" s="273" t="s">
        <v>430</v>
      </c>
      <c r="B7" s="274">
        <v>70236</v>
      </c>
      <c r="C7" s="275">
        <v>100</v>
      </c>
      <c r="D7" s="276">
        <v>10204</v>
      </c>
      <c r="E7" s="277">
        <v>14.52816219602483</v>
      </c>
    </row>
    <row r="8" spans="1:5" ht="20.100000000000001" customHeight="1" x14ac:dyDescent="0.2">
      <c r="A8" s="230" t="s">
        <v>312</v>
      </c>
      <c r="B8" s="235">
        <v>3219</v>
      </c>
      <c r="C8" s="278">
        <v>4.5831197676405262</v>
      </c>
      <c r="D8" s="235">
        <v>3219</v>
      </c>
      <c r="E8" s="279">
        <v>100</v>
      </c>
    </row>
    <row r="9" spans="1:5" ht="20.100000000000001" customHeight="1" x14ac:dyDescent="0.2">
      <c r="A9" s="230" t="s">
        <v>440</v>
      </c>
      <c r="B9" s="235">
        <v>1888</v>
      </c>
      <c r="C9" s="278">
        <v>2.6880801867987927</v>
      </c>
      <c r="D9" s="235">
        <v>7</v>
      </c>
      <c r="E9" s="279">
        <v>0.37076271186440679</v>
      </c>
    </row>
    <row r="10" spans="1:5" ht="20.100000000000001" customHeight="1" x14ac:dyDescent="0.2">
      <c r="A10" s="230" t="s">
        <v>441</v>
      </c>
      <c r="B10" s="235">
        <v>1506</v>
      </c>
      <c r="C10" s="278">
        <v>2.1441995557833589</v>
      </c>
      <c r="D10" s="235">
        <v>15</v>
      </c>
      <c r="E10" s="279">
        <v>0.99601593625498008</v>
      </c>
    </row>
    <row r="11" spans="1:5" ht="20.100000000000001" customHeight="1" x14ac:dyDescent="0.2">
      <c r="A11" s="230" t="s">
        <v>442</v>
      </c>
      <c r="B11" s="235">
        <v>667</v>
      </c>
      <c r="C11" s="278">
        <v>0.94965544734893792</v>
      </c>
      <c r="D11" s="235">
        <v>1</v>
      </c>
      <c r="E11" s="279">
        <v>0.14992503748125938</v>
      </c>
    </row>
    <row r="12" spans="1:5" ht="20.100000000000001" customHeight="1" x14ac:dyDescent="0.2">
      <c r="A12" s="230" t="s">
        <v>443</v>
      </c>
      <c r="B12" s="235">
        <v>422</v>
      </c>
      <c r="C12" s="278">
        <v>0.60083148243066242</v>
      </c>
      <c r="D12" s="235">
        <v>18</v>
      </c>
      <c r="E12" s="279">
        <v>4.2654028436018958</v>
      </c>
    </row>
    <row r="13" spans="1:5" ht="20.100000000000001" customHeight="1" x14ac:dyDescent="0.2">
      <c r="A13" s="230" t="s">
        <v>444</v>
      </c>
      <c r="B13" s="235">
        <v>325</v>
      </c>
      <c r="C13" s="278">
        <v>0.46272566774873281</v>
      </c>
      <c r="D13" s="235">
        <v>1</v>
      </c>
      <c r="E13" s="279">
        <v>0.30769230769230771</v>
      </c>
    </row>
    <row r="14" spans="1:5" ht="20.100000000000001" customHeight="1" x14ac:dyDescent="0.2">
      <c r="A14" s="230" t="s">
        <v>445</v>
      </c>
      <c r="B14" s="235">
        <v>5979</v>
      </c>
      <c r="C14" s="278">
        <v>8.5127285152913039</v>
      </c>
      <c r="D14" s="235">
        <v>7</v>
      </c>
      <c r="E14" s="279">
        <v>0.11707643418631879</v>
      </c>
    </row>
    <row r="15" spans="1:5" ht="20.100000000000001" customHeight="1" x14ac:dyDescent="0.2">
      <c r="A15" s="230" t="s">
        <v>315</v>
      </c>
      <c r="B15" s="235">
        <v>4216</v>
      </c>
      <c r="C15" s="278">
        <v>6.0026197391651008</v>
      </c>
      <c r="D15" s="235">
        <v>9</v>
      </c>
      <c r="E15" s="279">
        <v>0.21347248576850095</v>
      </c>
    </row>
    <row r="16" spans="1:5" ht="20.100000000000001" customHeight="1" x14ac:dyDescent="0.2">
      <c r="A16" s="230" t="s">
        <v>317</v>
      </c>
      <c r="B16" s="235">
        <v>18624</v>
      </c>
      <c r="C16" s="278">
        <v>26.516316418930465</v>
      </c>
      <c r="D16" s="235">
        <v>2591</v>
      </c>
      <c r="E16" s="279">
        <v>13.912156357388316</v>
      </c>
    </row>
    <row r="17" spans="1:5" ht="20.100000000000001" customHeight="1" x14ac:dyDescent="0.2">
      <c r="A17" s="230" t="s">
        <v>319</v>
      </c>
      <c r="B17" s="235">
        <v>23171</v>
      </c>
      <c r="C17" s="278">
        <v>32.990204453556579</v>
      </c>
      <c r="D17" s="235">
        <v>2381</v>
      </c>
      <c r="E17" s="279">
        <v>10.275775754175479</v>
      </c>
    </row>
    <row r="18" spans="1:5" ht="20.100000000000001" customHeight="1" x14ac:dyDescent="0.2">
      <c r="A18" s="230" t="s">
        <v>321</v>
      </c>
      <c r="B18" s="235">
        <v>5099</v>
      </c>
      <c r="C18" s="278">
        <v>7.2598097841562739</v>
      </c>
      <c r="D18" s="235">
        <v>863</v>
      </c>
      <c r="E18" s="279">
        <v>16.924887232790745</v>
      </c>
    </row>
    <row r="19" spans="1:5" ht="20.100000000000001" customHeight="1" x14ac:dyDescent="0.2">
      <c r="A19" s="230" t="s">
        <v>323</v>
      </c>
      <c r="B19" s="235">
        <v>3259</v>
      </c>
      <c r="C19" s="278">
        <v>4.6400706190557548</v>
      </c>
      <c r="D19" s="235">
        <v>1012</v>
      </c>
      <c r="E19" s="279">
        <v>31.052470082847499</v>
      </c>
    </row>
    <row r="20" spans="1:5" ht="20.100000000000001" customHeight="1" x14ac:dyDescent="0.2">
      <c r="A20" s="230" t="s">
        <v>325</v>
      </c>
      <c r="B20" s="235">
        <v>383</v>
      </c>
      <c r="C20" s="278">
        <v>0.54530440230081434</v>
      </c>
      <c r="D20" s="235">
        <v>7</v>
      </c>
      <c r="E20" s="279">
        <v>1.8276762402088773</v>
      </c>
    </row>
    <row r="21" spans="1:5" ht="20.100000000000001" customHeight="1" x14ac:dyDescent="0.2">
      <c r="A21" s="230" t="s">
        <v>446</v>
      </c>
      <c r="B21" s="235">
        <v>6</v>
      </c>
      <c r="C21" s="278">
        <v>8.5426277122842981E-3</v>
      </c>
      <c r="D21" s="235">
        <v>3</v>
      </c>
      <c r="E21" s="279">
        <v>50</v>
      </c>
    </row>
    <row r="22" spans="1:5" ht="20.100000000000001" customHeight="1" x14ac:dyDescent="0.2">
      <c r="A22" s="230" t="s">
        <v>447</v>
      </c>
      <c r="B22" s="235">
        <v>184</v>
      </c>
      <c r="C22" s="278">
        <v>0.26197391651005181</v>
      </c>
      <c r="D22" s="235">
        <v>69</v>
      </c>
      <c r="E22" s="279">
        <v>37.5</v>
      </c>
    </row>
    <row r="23" spans="1:5" ht="20.100000000000001" customHeight="1" x14ac:dyDescent="0.2">
      <c r="A23" s="230" t="s">
        <v>448</v>
      </c>
      <c r="B23" s="235">
        <v>124</v>
      </c>
      <c r="C23" s="278">
        <v>0.17654763938720883</v>
      </c>
      <c r="D23" s="235">
        <v>1</v>
      </c>
      <c r="E23" s="279">
        <v>0.80645161290322576</v>
      </c>
    </row>
    <row r="24" spans="1:5" ht="20.100000000000001" customHeight="1" x14ac:dyDescent="0.2">
      <c r="A24" s="230" t="s">
        <v>384</v>
      </c>
      <c r="B24" s="235">
        <v>1164</v>
      </c>
      <c r="C24" s="278">
        <v>1.6572697761831541</v>
      </c>
      <c r="D24" s="235">
        <v>0</v>
      </c>
      <c r="E24" s="279">
        <v>0</v>
      </c>
    </row>
    <row r="26" spans="1:5" x14ac:dyDescent="0.2">
      <c r="A26" s="27" t="s">
        <v>420</v>
      </c>
    </row>
    <row r="27" spans="1:5" x14ac:dyDescent="0.2">
      <c r="A27" s="268" t="s">
        <v>432</v>
      </c>
    </row>
  </sheetData>
  <sheetProtection password="DA62" sheet="1" objects="1" scenarios="1"/>
  <mergeCells count="7">
    <mergeCell ref="A1:E2"/>
    <mergeCell ref="B4:E4"/>
    <mergeCell ref="A5:A6"/>
    <mergeCell ref="B5:B6"/>
    <mergeCell ref="C5:C6"/>
    <mergeCell ref="D5:D6"/>
    <mergeCell ref="E5:E6"/>
  </mergeCells>
  <printOptions horizontalCentered="1"/>
  <pageMargins left="0.43307086614173229" right="0.43307086614173229" top="1.52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38" t="s">
        <v>477</v>
      </c>
    </row>
  </sheetData>
  <sheetProtection password="DA62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>
    <pageSetUpPr fitToPage="1"/>
  </sheetPr>
  <dimension ref="A1:Q31"/>
  <sheetViews>
    <sheetView showGridLines="0" zoomScale="80" zoomScaleNormal="80" workbookViewId="0">
      <pane xSplit="2" ySplit="7" topLeftCell="C8" activePane="bottomRight" state="frozen"/>
      <selection activeCell="C8" sqref="C8"/>
      <selection pane="topRight" activeCell="C8" sqref="C8"/>
      <selection pane="bottomLeft" activeCell="C8" sqref="C8"/>
      <selection pane="bottomRight" sqref="A1:O1"/>
    </sheetView>
  </sheetViews>
  <sheetFormatPr defaultColWidth="8" defaultRowHeight="17.100000000000001" customHeight="1" x14ac:dyDescent="0.2"/>
  <cols>
    <col min="1" max="1" width="23.75" style="43" customWidth="1"/>
    <col min="2" max="2" width="19.625" style="43" customWidth="1"/>
    <col min="3" max="3" width="0.875" style="47" customWidth="1"/>
    <col min="4" max="4" width="13.625" style="43" customWidth="1"/>
    <col min="5" max="5" width="13.25" style="43" customWidth="1"/>
    <col min="6" max="7" width="13.625" style="48" customWidth="1"/>
    <col min="8" max="8" width="0.875" style="47" customWidth="1"/>
    <col min="9" max="9" width="12.625" style="43" customWidth="1"/>
    <col min="10" max="11" width="13.625" style="48" customWidth="1"/>
    <col min="12" max="12" width="0.875" style="49" customWidth="1"/>
    <col min="13" max="13" width="12.75" style="50" customWidth="1"/>
    <col min="14" max="14" width="11.625" style="50" customWidth="1"/>
    <col min="15" max="15" width="11.625" style="43" customWidth="1"/>
    <col min="16" max="16384" width="8" style="43"/>
  </cols>
  <sheetData>
    <row r="1" spans="1:17" ht="24.75" customHeight="1" x14ac:dyDescent="0.2">
      <c r="A1" s="320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</row>
    <row r="2" spans="1:17" ht="16.5" customHeight="1" x14ac:dyDescent="0.2">
      <c r="A2" s="44" t="s">
        <v>308</v>
      </c>
      <c r="B2" s="44"/>
      <c r="C2" s="45"/>
      <c r="D2" s="44"/>
      <c r="E2" s="44"/>
      <c r="F2" s="46"/>
      <c r="G2" s="46"/>
    </row>
    <row r="3" spans="1:17" ht="20.100000000000001" customHeight="1" x14ac:dyDescent="0.2">
      <c r="A3" s="321" t="s">
        <v>1</v>
      </c>
      <c r="B3" s="321"/>
      <c r="C3" s="37"/>
      <c r="D3" s="321" t="s">
        <v>369</v>
      </c>
      <c r="E3" s="321"/>
      <c r="F3" s="321"/>
      <c r="G3" s="321"/>
      <c r="H3" s="37"/>
      <c r="I3" s="322" t="s">
        <v>2</v>
      </c>
      <c r="J3" s="322"/>
      <c r="K3" s="322"/>
      <c r="L3" s="37"/>
      <c r="M3" s="322" t="s">
        <v>3</v>
      </c>
      <c r="N3" s="322"/>
      <c r="O3" s="322"/>
    </row>
    <row r="4" spans="1:17" ht="20.100000000000001" customHeight="1" x14ac:dyDescent="0.2">
      <c r="A4" s="321"/>
      <c r="B4" s="321"/>
      <c r="C4" s="37"/>
      <c r="D4" s="323" t="s">
        <v>4</v>
      </c>
      <c r="E4" s="324"/>
      <c r="F4" s="51" t="s">
        <v>5</v>
      </c>
      <c r="G4" s="52" t="s">
        <v>6</v>
      </c>
      <c r="H4" s="37"/>
      <c r="I4" s="282" t="s">
        <v>4</v>
      </c>
      <c r="J4" s="51" t="s">
        <v>5</v>
      </c>
      <c r="K4" s="52" t="s">
        <v>6</v>
      </c>
      <c r="L4" s="37"/>
      <c r="M4" s="282" t="s">
        <v>4</v>
      </c>
      <c r="N4" s="283" t="s">
        <v>5</v>
      </c>
      <c r="O4" s="53" t="s">
        <v>7</v>
      </c>
    </row>
    <row r="5" spans="1:17" ht="12" customHeight="1" x14ac:dyDescent="0.2">
      <c r="A5" s="321"/>
      <c r="B5" s="321"/>
      <c r="C5" s="37"/>
      <c r="D5" s="325" t="s">
        <v>8</v>
      </c>
      <c r="E5" s="327" t="s">
        <v>9</v>
      </c>
      <c r="F5" s="328" t="s">
        <v>10</v>
      </c>
      <c r="G5" s="330" t="s">
        <v>11</v>
      </c>
      <c r="H5" s="37"/>
      <c r="I5" s="313" t="s">
        <v>8</v>
      </c>
      <c r="J5" s="314" t="s">
        <v>10</v>
      </c>
      <c r="K5" s="315" t="s">
        <v>11</v>
      </c>
      <c r="L5" s="37"/>
      <c r="M5" s="313" t="s">
        <v>8</v>
      </c>
      <c r="N5" s="318" t="s">
        <v>10</v>
      </c>
      <c r="O5" s="319" t="s">
        <v>11</v>
      </c>
    </row>
    <row r="6" spans="1:17" ht="12" customHeight="1" x14ac:dyDescent="0.2">
      <c r="A6" s="321"/>
      <c r="B6" s="321"/>
      <c r="C6" s="37"/>
      <c r="D6" s="326"/>
      <c r="E6" s="327"/>
      <c r="F6" s="329"/>
      <c r="G6" s="331"/>
      <c r="H6" s="37"/>
      <c r="I6" s="313"/>
      <c r="J6" s="314"/>
      <c r="K6" s="315"/>
      <c r="L6" s="37"/>
      <c r="M6" s="313"/>
      <c r="N6" s="318"/>
      <c r="O6" s="319"/>
    </row>
    <row r="7" spans="1:17" s="62" customFormat="1" ht="12.75" customHeight="1" x14ac:dyDescent="0.2">
      <c r="A7" s="322"/>
      <c r="B7" s="322"/>
      <c r="C7" s="37"/>
      <c r="D7" s="54" t="s">
        <v>12</v>
      </c>
      <c r="E7" s="55" t="s">
        <v>13</v>
      </c>
      <c r="F7" s="56" t="s">
        <v>14</v>
      </c>
      <c r="G7" s="57" t="s">
        <v>15</v>
      </c>
      <c r="H7" s="37"/>
      <c r="I7" s="54" t="s">
        <v>16</v>
      </c>
      <c r="J7" s="58" t="s">
        <v>17</v>
      </c>
      <c r="K7" s="59" t="s">
        <v>18</v>
      </c>
      <c r="L7" s="37"/>
      <c r="M7" s="54" t="s">
        <v>19</v>
      </c>
      <c r="N7" s="60" t="s">
        <v>20</v>
      </c>
      <c r="O7" s="61" t="s">
        <v>21</v>
      </c>
    </row>
    <row r="8" spans="1:17" ht="30" customHeight="1" x14ac:dyDescent="0.2">
      <c r="A8" s="316" t="s">
        <v>476</v>
      </c>
      <c r="B8" s="316"/>
      <c r="C8" s="37"/>
      <c r="D8" s="63">
        <v>80190</v>
      </c>
      <c r="E8" s="64">
        <v>0.47462903884512259</v>
      </c>
      <c r="F8" s="65">
        <v>2734955.44</v>
      </c>
      <c r="G8" s="66" t="s">
        <v>377</v>
      </c>
      <c r="H8" s="67">
        <v>0</v>
      </c>
      <c r="I8" s="68">
        <v>80005</v>
      </c>
      <c r="J8" s="65">
        <v>2758573</v>
      </c>
      <c r="K8" s="69" t="s">
        <v>377</v>
      </c>
      <c r="L8" s="67">
        <v>0</v>
      </c>
      <c r="M8" s="70">
        <v>1.0023123554777826</v>
      </c>
      <c r="N8" s="71">
        <v>0.99143848649283517</v>
      </c>
      <c r="O8" s="72" t="s">
        <v>377</v>
      </c>
    </row>
    <row r="9" spans="1:17" ht="30" customHeight="1" x14ac:dyDescent="0.2">
      <c r="A9" s="311" t="s">
        <v>22</v>
      </c>
      <c r="B9" s="311"/>
      <c r="C9" s="37"/>
      <c r="D9" s="73">
        <v>5900</v>
      </c>
      <c r="E9" s="74">
        <v>3.4920954348250696E-2</v>
      </c>
      <c r="F9" s="75" t="s">
        <v>377</v>
      </c>
      <c r="G9" s="76" t="s">
        <v>377</v>
      </c>
      <c r="H9" s="67">
        <v>0</v>
      </c>
      <c r="I9" s="73" t="s">
        <v>377</v>
      </c>
      <c r="J9" s="75" t="s">
        <v>377</v>
      </c>
      <c r="K9" s="76" t="s">
        <v>377</v>
      </c>
      <c r="L9" s="67">
        <v>0</v>
      </c>
      <c r="M9" s="77" t="s">
        <v>377</v>
      </c>
      <c r="N9" s="77" t="s">
        <v>377</v>
      </c>
      <c r="O9" s="78" t="s">
        <v>377</v>
      </c>
    </row>
    <row r="10" spans="1:17" ht="30" customHeight="1" x14ac:dyDescent="0.2">
      <c r="A10" s="311" t="s">
        <v>370</v>
      </c>
      <c r="B10" s="311"/>
      <c r="C10" s="37"/>
      <c r="D10" s="73">
        <v>76648</v>
      </c>
      <c r="E10" s="74">
        <v>0.45366462862452872</v>
      </c>
      <c r="F10" s="75">
        <v>194033.15</v>
      </c>
      <c r="G10" s="76" t="s">
        <v>377</v>
      </c>
      <c r="H10" s="67">
        <v>0</v>
      </c>
      <c r="I10" s="73">
        <v>97645</v>
      </c>
      <c r="J10" s="75">
        <v>283833</v>
      </c>
      <c r="K10" s="76" t="s">
        <v>377</v>
      </c>
      <c r="L10" s="67">
        <v>0</v>
      </c>
      <c r="M10" s="77">
        <v>0.78496594807721853</v>
      </c>
      <c r="N10" s="77">
        <v>0.68361730313247582</v>
      </c>
      <c r="O10" s="78" t="s">
        <v>377</v>
      </c>
      <c r="Q10" s="48"/>
    </row>
    <row r="11" spans="1:17" ht="30" customHeight="1" x14ac:dyDescent="0.2">
      <c r="A11" s="317" t="s">
        <v>23</v>
      </c>
      <c r="B11" s="317"/>
      <c r="C11" s="37"/>
      <c r="D11" s="73" t="s">
        <v>377</v>
      </c>
      <c r="E11" s="74" t="s">
        <v>377</v>
      </c>
      <c r="F11" s="75" t="s">
        <v>377</v>
      </c>
      <c r="G11" s="76" t="s">
        <v>377</v>
      </c>
      <c r="H11" s="67">
        <v>0</v>
      </c>
      <c r="I11" s="73">
        <v>0</v>
      </c>
      <c r="J11" s="75">
        <v>0</v>
      </c>
      <c r="K11" s="76" t="s">
        <v>377</v>
      </c>
      <c r="L11" s="67">
        <v>0</v>
      </c>
      <c r="M11" s="77" t="s">
        <v>377</v>
      </c>
      <c r="N11" s="79" t="s">
        <v>377</v>
      </c>
      <c r="O11" s="78" t="s">
        <v>377</v>
      </c>
    </row>
    <row r="12" spans="1:17" ht="30" customHeight="1" x14ac:dyDescent="0.2">
      <c r="A12" s="311" t="s">
        <v>24</v>
      </c>
      <c r="B12" s="311"/>
      <c r="C12" s="37"/>
      <c r="D12" s="73">
        <v>118352</v>
      </c>
      <c r="E12" s="74">
        <v>0.7005025066142655</v>
      </c>
      <c r="F12" s="75">
        <v>2381494.2000000002</v>
      </c>
      <c r="G12" s="76" t="s">
        <v>377</v>
      </c>
      <c r="H12" s="67">
        <v>0</v>
      </c>
      <c r="I12" s="73">
        <v>109605</v>
      </c>
      <c r="J12" s="75">
        <v>1229047.0900000001</v>
      </c>
      <c r="K12" s="76" t="s">
        <v>377</v>
      </c>
      <c r="L12" s="67">
        <v>0</v>
      </c>
      <c r="M12" s="77">
        <v>1.0798047534327813</v>
      </c>
      <c r="N12" s="74">
        <v>1.9376753090884418</v>
      </c>
      <c r="O12" s="78" t="s">
        <v>377</v>
      </c>
    </row>
    <row r="13" spans="1:17" ht="30" customHeight="1" x14ac:dyDescent="0.2">
      <c r="A13" s="312" t="s">
        <v>25</v>
      </c>
      <c r="B13" s="312"/>
      <c r="C13" s="37"/>
      <c r="D13" s="73">
        <v>60458</v>
      </c>
      <c r="E13" s="74">
        <v>0.35783916237060009</v>
      </c>
      <c r="F13" s="75">
        <v>1407028.38</v>
      </c>
      <c r="G13" s="76">
        <v>90480.3</v>
      </c>
      <c r="H13" s="67">
        <v>0</v>
      </c>
      <c r="I13" s="73">
        <v>19110</v>
      </c>
      <c r="J13" s="75">
        <v>635026.47</v>
      </c>
      <c r="K13" s="76">
        <v>40882.39</v>
      </c>
      <c r="L13" s="67">
        <v>0</v>
      </c>
      <c r="M13" s="77">
        <v>3.1636839351125063</v>
      </c>
      <c r="N13" s="74">
        <v>2.2157003628525911</v>
      </c>
      <c r="O13" s="80">
        <v>2.2131851880479592</v>
      </c>
      <c r="Q13" s="48"/>
    </row>
    <row r="14" spans="1:17" ht="30" customHeight="1" x14ac:dyDescent="0.2">
      <c r="A14" s="311" t="s">
        <v>26</v>
      </c>
      <c r="B14" s="311"/>
      <c r="C14" s="37"/>
      <c r="D14" s="73">
        <v>19140</v>
      </c>
      <c r="E14" s="74">
        <v>0.11328594342805395</v>
      </c>
      <c r="F14" s="75" t="s">
        <v>377</v>
      </c>
      <c r="G14" s="76" t="s">
        <v>377</v>
      </c>
      <c r="H14" s="67">
        <v>0</v>
      </c>
      <c r="I14" s="73" t="s">
        <v>377</v>
      </c>
      <c r="J14" s="81" t="s">
        <v>377</v>
      </c>
      <c r="K14" s="76" t="s">
        <v>377</v>
      </c>
      <c r="L14" s="67">
        <v>0</v>
      </c>
      <c r="M14" s="77" t="s">
        <v>377</v>
      </c>
      <c r="N14" s="79" t="s">
        <v>377</v>
      </c>
      <c r="O14" s="78" t="s">
        <v>377</v>
      </c>
    </row>
    <row r="15" spans="1:17" ht="30" customHeight="1" x14ac:dyDescent="0.2">
      <c r="A15" s="312" t="s">
        <v>27</v>
      </c>
      <c r="B15" s="312"/>
      <c r="C15" s="37"/>
      <c r="D15" s="73">
        <v>19050</v>
      </c>
      <c r="E15" s="74">
        <v>0.11275325090409759</v>
      </c>
      <c r="F15" s="75" t="s">
        <v>377</v>
      </c>
      <c r="G15" s="76" t="s">
        <v>377</v>
      </c>
      <c r="H15" s="67">
        <v>0</v>
      </c>
      <c r="I15" s="73" t="s">
        <v>377</v>
      </c>
      <c r="J15" s="81" t="s">
        <v>377</v>
      </c>
      <c r="K15" s="76" t="s">
        <v>377</v>
      </c>
      <c r="L15" s="67">
        <v>0</v>
      </c>
      <c r="M15" s="77" t="s">
        <v>377</v>
      </c>
      <c r="N15" s="79" t="s">
        <v>377</v>
      </c>
      <c r="O15" s="78" t="s">
        <v>377</v>
      </c>
    </row>
    <row r="16" spans="1:17" ht="30" customHeight="1" x14ac:dyDescent="0.2">
      <c r="A16" s="312" t="s">
        <v>475</v>
      </c>
      <c r="B16" s="312"/>
      <c r="C16" s="37"/>
      <c r="D16" s="73">
        <v>5336</v>
      </c>
      <c r="E16" s="74">
        <v>3.1582747864790803E-2</v>
      </c>
      <c r="F16" s="75" t="s">
        <v>377</v>
      </c>
      <c r="G16" s="76" t="s">
        <v>377</v>
      </c>
      <c r="H16" s="67">
        <v>0</v>
      </c>
      <c r="I16" s="73" t="s">
        <v>377</v>
      </c>
      <c r="J16" s="81" t="s">
        <v>377</v>
      </c>
      <c r="K16" s="76" t="s">
        <v>377</v>
      </c>
      <c r="L16" s="67">
        <v>0</v>
      </c>
      <c r="M16" s="77" t="s">
        <v>377</v>
      </c>
      <c r="N16" s="79" t="s">
        <v>377</v>
      </c>
      <c r="O16" s="78" t="s">
        <v>377</v>
      </c>
    </row>
    <row r="17" spans="1:15" ht="30" customHeight="1" x14ac:dyDescent="0.2">
      <c r="A17" s="280" t="s">
        <v>29</v>
      </c>
      <c r="B17" s="280"/>
      <c r="C17" s="37"/>
      <c r="D17" s="73">
        <v>468</v>
      </c>
      <c r="E17" s="74">
        <v>2.770001124573106E-3</v>
      </c>
      <c r="F17" s="75">
        <v>19263.5</v>
      </c>
      <c r="G17" s="76" t="s">
        <v>377</v>
      </c>
      <c r="H17" s="67">
        <v>0</v>
      </c>
      <c r="I17" s="73" t="s">
        <v>377</v>
      </c>
      <c r="J17" s="75" t="s">
        <v>377</v>
      </c>
      <c r="K17" s="76" t="s">
        <v>377</v>
      </c>
      <c r="L17" s="67">
        <v>0</v>
      </c>
      <c r="M17" s="77" t="s">
        <v>377</v>
      </c>
      <c r="N17" s="79" t="s">
        <v>377</v>
      </c>
      <c r="O17" s="78" t="s">
        <v>377</v>
      </c>
    </row>
    <row r="18" spans="1:15" ht="30" customHeight="1" x14ac:dyDescent="0.2">
      <c r="A18" s="280" t="s">
        <v>31</v>
      </c>
      <c r="B18" s="280"/>
      <c r="C18" s="37"/>
      <c r="D18" s="73">
        <v>1143</v>
      </c>
      <c r="E18" s="74">
        <v>6.7651950542458551E-3</v>
      </c>
      <c r="F18" s="75">
        <v>29885.200000000001</v>
      </c>
      <c r="G18" s="76" t="s">
        <v>377</v>
      </c>
      <c r="H18" s="67">
        <v>0</v>
      </c>
      <c r="I18" s="73" t="s">
        <v>377</v>
      </c>
      <c r="J18" s="75" t="s">
        <v>377</v>
      </c>
      <c r="K18" s="76" t="s">
        <v>377</v>
      </c>
      <c r="L18" s="67">
        <v>0</v>
      </c>
      <c r="M18" s="77" t="s">
        <v>377</v>
      </c>
      <c r="N18" s="79" t="s">
        <v>377</v>
      </c>
      <c r="O18" s="78" t="s">
        <v>377</v>
      </c>
    </row>
    <row r="19" spans="1:15" ht="30" customHeight="1" x14ac:dyDescent="0.2">
      <c r="A19" s="312" t="s">
        <v>32</v>
      </c>
      <c r="B19" s="312"/>
      <c r="C19" s="37"/>
      <c r="D19" s="73">
        <v>327</v>
      </c>
      <c r="E19" s="74">
        <v>1.9354495037081317E-3</v>
      </c>
      <c r="F19" s="75">
        <v>9821.44</v>
      </c>
      <c r="G19" s="76" t="s">
        <v>377</v>
      </c>
      <c r="H19" s="67">
        <v>0</v>
      </c>
      <c r="I19" s="73">
        <v>299</v>
      </c>
      <c r="J19" s="75">
        <v>8572.02</v>
      </c>
      <c r="K19" s="76" t="s">
        <v>377</v>
      </c>
      <c r="L19" s="67">
        <v>0</v>
      </c>
      <c r="M19" s="77">
        <v>1.0936454849498327</v>
      </c>
      <c r="N19" s="79" t="s">
        <v>377</v>
      </c>
      <c r="O19" s="78" t="s">
        <v>377</v>
      </c>
    </row>
    <row r="20" spans="1:15" ht="30" customHeight="1" x14ac:dyDescent="0.2">
      <c r="A20" s="312" t="s">
        <v>33</v>
      </c>
      <c r="B20" s="312"/>
      <c r="C20" s="37"/>
      <c r="D20" s="73">
        <v>2775</v>
      </c>
      <c r="E20" s="74">
        <v>1.6424686155321302E-2</v>
      </c>
      <c r="F20" s="75">
        <v>42550.97</v>
      </c>
      <c r="G20" s="76" t="s">
        <v>377</v>
      </c>
      <c r="H20" s="67">
        <v>0</v>
      </c>
      <c r="I20" s="73">
        <v>2905</v>
      </c>
      <c r="J20" s="75">
        <v>44272.03</v>
      </c>
      <c r="K20" s="76" t="s">
        <v>377</v>
      </c>
      <c r="L20" s="67">
        <v>0</v>
      </c>
      <c r="M20" s="77">
        <v>0.95524956970740105</v>
      </c>
      <c r="N20" s="79" t="s">
        <v>377</v>
      </c>
      <c r="O20" s="78" t="s">
        <v>377</v>
      </c>
    </row>
    <row r="21" spans="1:15" ht="30" customHeight="1" x14ac:dyDescent="0.2">
      <c r="A21" s="312" t="s">
        <v>34</v>
      </c>
      <c r="B21" s="312"/>
      <c r="C21" s="37"/>
      <c r="D21" s="73">
        <v>4277</v>
      </c>
      <c r="E21" s="74">
        <v>2.5314732499570888E-2</v>
      </c>
      <c r="F21" s="75">
        <v>104099.07</v>
      </c>
      <c r="G21" s="76" t="s">
        <v>377</v>
      </c>
      <c r="H21" s="67">
        <v>0</v>
      </c>
      <c r="I21" s="73">
        <v>5016</v>
      </c>
      <c r="J21" s="75">
        <v>122128.83</v>
      </c>
      <c r="K21" s="76" t="s">
        <v>377</v>
      </c>
      <c r="L21" s="67">
        <v>0</v>
      </c>
      <c r="M21" s="77">
        <v>0.85267145135566191</v>
      </c>
      <c r="N21" s="79" t="s">
        <v>377</v>
      </c>
      <c r="O21" s="78" t="s">
        <v>377</v>
      </c>
    </row>
    <row r="22" spans="1:15" ht="30" customHeight="1" thickBot="1" x14ac:dyDescent="0.25">
      <c r="A22" s="309" t="s">
        <v>35</v>
      </c>
      <c r="B22" s="309"/>
      <c r="C22" s="37"/>
      <c r="D22" s="82">
        <v>50</v>
      </c>
      <c r="E22" s="83">
        <v>2.9594029108687034E-4</v>
      </c>
      <c r="F22" s="84">
        <v>1843.19</v>
      </c>
      <c r="G22" s="85" t="s">
        <v>377</v>
      </c>
      <c r="H22" s="67">
        <v>0</v>
      </c>
      <c r="I22" s="82">
        <v>123</v>
      </c>
      <c r="J22" s="84">
        <v>4077.28</v>
      </c>
      <c r="K22" s="85" t="s">
        <v>377</v>
      </c>
      <c r="L22" s="67">
        <v>0</v>
      </c>
      <c r="M22" s="86">
        <v>0.4065040650406504</v>
      </c>
      <c r="N22" s="87" t="s">
        <v>377</v>
      </c>
      <c r="O22" s="88" t="s">
        <v>377</v>
      </c>
    </row>
    <row r="23" spans="1:15" ht="30" customHeight="1" thickTop="1" x14ac:dyDescent="0.2">
      <c r="A23" s="310" t="s">
        <v>36</v>
      </c>
      <c r="B23" s="310"/>
      <c r="C23" s="37"/>
      <c r="D23" s="89">
        <v>168953</v>
      </c>
      <c r="E23" s="90" t="s">
        <v>377</v>
      </c>
      <c r="F23" s="91">
        <v>0</v>
      </c>
      <c r="G23" s="92">
        <v>0</v>
      </c>
      <c r="H23" s="37">
        <v>0</v>
      </c>
      <c r="I23" s="89">
        <v>167449</v>
      </c>
      <c r="J23" s="93" t="s">
        <v>377</v>
      </c>
      <c r="K23" s="94" t="s">
        <v>377</v>
      </c>
      <c r="L23" s="37">
        <v>0</v>
      </c>
      <c r="M23" s="95">
        <v>1.0089818392465766</v>
      </c>
      <c r="N23" s="96" t="s">
        <v>377</v>
      </c>
      <c r="O23" s="97" t="s">
        <v>377</v>
      </c>
    </row>
    <row r="24" spans="1:15" ht="11.25" customHeight="1" x14ac:dyDescent="0.2">
      <c r="A24" s="47"/>
      <c r="B24" s="98"/>
      <c r="C24" s="99"/>
      <c r="D24" s="100">
        <v>2015</v>
      </c>
      <c r="G24" s="46"/>
      <c r="H24" s="101"/>
      <c r="I24" s="102">
        <v>2014</v>
      </c>
    </row>
    <row r="25" spans="1:15" ht="11.25" customHeight="1" x14ac:dyDescent="0.2">
      <c r="B25" s="1"/>
      <c r="C25" s="1"/>
      <c r="D25" s="1"/>
      <c r="E25" s="1"/>
      <c r="F25" s="1"/>
      <c r="G25" s="1"/>
      <c r="H25" s="1"/>
      <c r="I25" s="1"/>
    </row>
    <row r="26" spans="1:15" ht="11.25" customHeight="1" x14ac:dyDescent="0.2">
      <c r="A26" s="43" t="s">
        <v>37</v>
      </c>
      <c r="B26" s="1"/>
      <c r="C26" s="1"/>
      <c r="D26" s="1"/>
      <c r="E26" s="1"/>
      <c r="F26" s="1"/>
      <c r="G26" s="1"/>
      <c r="H26" s="1"/>
      <c r="I26" s="1"/>
    </row>
    <row r="27" spans="1:15" ht="11.25" customHeight="1" x14ac:dyDescent="0.2">
      <c r="A27" s="103" t="s">
        <v>38</v>
      </c>
      <c r="B27" s="1"/>
      <c r="C27" s="1"/>
      <c r="D27" s="1"/>
      <c r="E27" s="1"/>
      <c r="F27" s="1"/>
      <c r="G27" s="1"/>
      <c r="H27" s="1"/>
      <c r="I27" s="1"/>
    </row>
    <row r="28" spans="1:15" ht="11.25" customHeight="1" x14ac:dyDescent="0.2">
      <c r="A28" s="43" t="s">
        <v>39</v>
      </c>
      <c r="B28" s="1"/>
      <c r="C28" s="1"/>
      <c r="D28" s="1"/>
      <c r="E28" s="1"/>
      <c r="F28" s="1"/>
      <c r="G28" s="1"/>
      <c r="H28" s="1"/>
      <c r="I28" s="1"/>
    </row>
    <row r="29" spans="1:15" ht="11.25" customHeight="1" x14ac:dyDescent="0.2">
      <c r="A29" s="43" t="s">
        <v>40</v>
      </c>
      <c r="B29" s="1"/>
      <c r="C29" s="1"/>
      <c r="D29" s="1"/>
      <c r="E29" s="1"/>
      <c r="F29" s="1"/>
      <c r="G29" s="1"/>
      <c r="H29" s="1"/>
      <c r="I29" s="1"/>
    </row>
    <row r="30" spans="1:15" ht="11.25" customHeight="1" x14ac:dyDescent="0.2">
      <c r="A30" s="103" t="s">
        <v>41</v>
      </c>
      <c r="B30" s="104"/>
      <c r="C30" s="99"/>
      <c r="G30" s="105"/>
      <c r="H30" s="101"/>
      <c r="I30" s="106"/>
    </row>
    <row r="31" spans="1:15" ht="11.25" customHeight="1" x14ac:dyDescent="0.2">
      <c r="B31" s="104"/>
      <c r="C31" s="99"/>
      <c r="G31" s="105"/>
      <c r="H31" s="101"/>
      <c r="I31" s="106"/>
    </row>
  </sheetData>
  <sheetProtection password="DA62" sheet="1" objects="1" scenarios="1"/>
  <mergeCells count="30">
    <mergeCell ref="N5:N6"/>
    <mergeCell ref="O5:O6"/>
    <mergeCell ref="A1:O1"/>
    <mergeCell ref="A3:B7"/>
    <mergeCell ref="D3:G3"/>
    <mergeCell ref="I3:K3"/>
    <mergeCell ref="M3:O3"/>
    <mergeCell ref="D4:E4"/>
    <mergeCell ref="D5:D6"/>
    <mergeCell ref="E5:E6"/>
    <mergeCell ref="F5:F6"/>
    <mergeCell ref="G5:G6"/>
    <mergeCell ref="A13:B13"/>
    <mergeCell ref="I5:I6"/>
    <mergeCell ref="J5:J6"/>
    <mergeCell ref="K5:K6"/>
    <mergeCell ref="M5:M6"/>
    <mergeCell ref="A8:B8"/>
    <mergeCell ref="A9:B9"/>
    <mergeCell ref="A10:B10"/>
    <mergeCell ref="A11:B11"/>
    <mergeCell ref="A12:B12"/>
    <mergeCell ref="A22:B22"/>
    <mergeCell ref="A23:B23"/>
    <mergeCell ref="A14:B14"/>
    <mergeCell ref="A15:B15"/>
    <mergeCell ref="A16:B16"/>
    <mergeCell ref="A19:B19"/>
    <mergeCell ref="A20:B20"/>
    <mergeCell ref="A21:B2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headerFooter>
    <oddFooter>&amp;R&amp;8Pág. &amp;P /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6">
    <pageSetUpPr fitToPage="1"/>
  </sheetPr>
  <dimension ref="A1:Q23"/>
  <sheetViews>
    <sheetView showGridLines="0" zoomScale="80" zoomScaleNormal="80" workbookViewId="0">
      <pane xSplit="2" ySplit="1" topLeftCell="C2" activePane="bottomRight" state="frozen"/>
      <selection pane="topRight" activeCell="C1" sqref="C1"/>
      <selection pane="bottomLeft" activeCell="A8" sqref="A8"/>
      <selection pane="bottomRight" sqref="A1:O1"/>
    </sheetView>
  </sheetViews>
  <sheetFormatPr defaultColWidth="8" defaultRowHeight="17.100000000000001" customHeight="1" x14ac:dyDescent="0.2"/>
  <cols>
    <col min="1" max="1" width="23.75" style="43" customWidth="1"/>
    <col min="2" max="2" width="19.625" style="43" customWidth="1"/>
    <col min="3" max="3" width="0.875" style="47" customWidth="1"/>
    <col min="4" max="4" width="13.625" style="43" customWidth="1"/>
    <col min="5" max="5" width="13.25" style="43" customWidth="1"/>
    <col min="6" max="7" width="13.625" style="48" customWidth="1"/>
    <col min="8" max="8" width="0.875" style="47" customWidth="1"/>
    <col min="9" max="9" width="12.625" style="43" customWidth="1"/>
    <col min="10" max="11" width="13.625" style="48" customWidth="1"/>
    <col min="12" max="12" width="0.875" style="49" customWidth="1"/>
    <col min="13" max="13" width="12.75" style="50" customWidth="1"/>
    <col min="14" max="14" width="11.625" style="50" customWidth="1"/>
    <col min="15" max="15" width="11.625" style="43" customWidth="1"/>
    <col min="16" max="16384" width="8" style="43"/>
  </cols>
  <sheetData>
    <row r="1" spans="1:17" ht="24.75" customHeight="1" x14ac:dyDescent="0.2">
      <c r="A1" s="320" t="s">
        <v>0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</row>
    <row r="2" spans="1:17" ht="17.100000000000001" customHeight="1" x14ac:dyDescent="0.2">
      <c r="A2" s="44" t="s">
        <v>309</v>
      </c>
    </row>
    <row r="3" spans="1:17" s="47" customFormat="1" ht="17.100000000000001" customHeight="1" x14ac:dyDescent="0.2">
      <c r="A3" s="321" t="s">
        <v>1</v>
      </c>
      <c r="B3" s="321"/>
      <c r="C3" s="37"/>
      <c r="D3" s="322" t="s">
        <v>500</v>
      </c>
      <c r="E3" s="322"/>
      <c r="F3" s="322"/>
      <c r="G3" s="322"/>
      <c r="I3" s="43"/>
      <c r="J3" s="48"/>
      <c r="K3" s="48"/>
      <c r="L3" s="49"/>
      <c r="M3" s="50"/>
      <c r="N3" s="50"/>
      <c r="O3" s="43"/>
      <c r="P3" s="43"/>
      <c r="Q3" s="43"/>
    </row>
    <row r="4" spans="1:17" s="47" customFormat="1" ht="17.100000000000001" customHeight="1" x14ac:dyDescent="0.2">
      <c r="A4" s="321"/>
      <c r="B4" s="321"/>
      <c r="C4" s="37"/>
      <c r="D4" s="335" t="s">
        <v>4</v>
      </c>
      <c r="E4" s="323"/>
      <c r="F4" s="51" t="s">
        <v>5</v>
      </c>
      <c r="G4" s="52" t="s">
        <v>501</v>
      </c>
      <c r="I4" s="43"/>
      <c r="J4" s="48"/>
      <c r="K4" s="48"/>
      <c r="L4" s="49"/>
      <c r="M4" s="50"/>
      <c r="N4" s="50"/>
      <c r="O4" s="43"/>
      <c r="P4" s="43"/>
      <c r="Q4" s="43"/>
    </row>
    <row r="5" spans="1:17" s="47" customFormat="1" ht="17.100000000000001" customHeight="1" x14ac:dyDescent="0.2">
      <c r="A5" s="321"/>
      <c r="B5" s="321"/>
      <c r="C5" s="37"/>
      <c r="D5" s="325" t="s">
        <v>8</v>
      </c>
      <c r="E5" s="336" t="s">
        <v>9</v>
      </c>
      <c r="F5" s="328" t="s">
        <v>10</v>
      </c>
      <c r="G5" s="338" t="s">
        <v>502</v>
      </c>
      <c r="I5" s="43"/>
      <c r="J5" s="48"/>
      <c r="K5" s="48"/>
      <c r="L5" s="49"/>
      <c r="M5" s="50"/>
      <c r="N5" s="50"/>
      <c r="O5" s="43"/>
      <c r="P5" s="43"/>
      <c r="Q5" s="43"/>
    </row>
    <row r="6" spans="1:17" s="47" customFormat="1" ht="17.100000000000001" customHeight="1" x14ac:dyDescent="0.2">
      <c r="A6" s="321"/>
      <c r="B6" s="321"/>
      <c r="C6" s="37"/>
      <c r="D6" s="326"/>
      <c r="E6" s="337"/>
      <c r="F6" s="329"/>
      <c r="G6" s="339"/>
      <c r="I6" s="43"/>
      <c r="J6" s="48"/>
      <c r="K6" s="48"/>
      <c r="L6" s="49"/>
      <c r="M6" s="50"/>
      <c r="N6" s="50"/>
      <c r="O6" s="43"/>
      <c r="P6" s="43"/>
      <c r="Q6" s="43"/>
    </row>
    <row r="7" spans="1:17" s="47" customFormat="1" ht="17.100000000000001" customHeight="1" x14ac:dyDescent="0.2">
      <c r="A7" s="322"/>
      <c r="B7" s="322"/>
      <c r="C7" s="37"/>
      <c r="D7" s="107" t="s">
        <v>12</v>
      </c>
      <c r="E7" s="55" t="s">
        <v>13</v>
      </c>
      <c r="F7" s="56" t="s">
        <v>14</v>
      </c>
      <c r="G7" s="108" t="s">
        <v>15</v>
      </c>
      <c r="I7" s="43"/>
      <c r="J7" s="48"/>
      <c r="K7" s="48"/>
      <c r="L7" s="49"/>
      <c r="M7" s="50"/>
      <c r="N7" s="50"/>
      <c r="O7" s="43"/>
      <c r="P7" s="43"/>
      <c r="Q7" s="43"/>
    </row>
    <row r="8" spans="1:17" s="47" customFormat="1" ht="17.100000000000001" customHeight="1" x14ac:dyDescent="0.2">
      <c r="A8" s="340" t="s">
        <v>24</v>
      </c>
      <c r="B8" s="340"/>
      <c r="C8" s="37"/>
      <c r="D8" s="68">
        <v>10046</v>
      </c>
      <c r="E8" s="71">
        <f>+D8/$D$16</f>
        <v>0.91029358463211307</v>
      </c>
      <c r="F8" s="65">
        <v>3136.04</v>
      </c>
      <c r="G8" s="109" t="s">
        <v>377</v>
      </c>
      <c r="I8" s="43"/>
      <c r="J8" s="48"/>
      <c r="K8" s="48"/>
      <c r="L8" s="49"/>
      <c r="M8" s="50"/>
      <c r="N8" s="50"/>
      <c r="O8" s="43"/>
      <c r="P8" s="43"/>
      <c r="Q8" s="43"/>
    </row>
    <row r="9" spans="1:17" s="47" customFormat="1" ht="17.100000000000001" customHeight="1" x14ac:dyDescent="0.2">
      <c r="A9" s="312" t="s">
        <v>503</v>
      </c>
      <c r="B9" s="312"/>
      <c r="C9" s="37"/>
      <c r="D9" s="73">
        <v>1836</v>
      </c>
      <c r="E9" s="74">
        <f t="shared" ref="E9:E15" si="0">+D9/$D$16</f>
        <v>0.16636462486408118</v>
      </c>
      <c r="F9" s="75">
        <v>1150.96</v>
      </c>
      <c r="G9" s="110">
        <v>4.75</v>
      </c>
      <c r="I9" s="43"/>
      <c r="J9" s="48"/>
      <c r="K9" s="48"/>
      <c r="L9" s="49"/>
      <c r="M9" s="50"/>
      <c r="N9" s="50"/>
      <c r="O9" s="43"/>
      <c r="P9" s="43"/>
      <c r="Q9" s="43"/>
    </row>
    <row r="10" spans="1:17" s="47" customFormat="1" ht="17.100000000000001" customHeight="1" x14ac:dyDescent="0.2">
      <c r="A10" s="312" t="s">
        <v>504</v>
      </c>
      <c r="B10" s="312"/>
      <c r="C10" s="37"/>
      <c r="D10" s="73">
        <v>18</v>
      </c>
      <c r="E10" s="74">
        <f t="shared" si="0"/>
        <v>1.6310257339615802E-3</v>
      </c>
      <c r="F10" s="75" t="s">
        <v>377</v>
      </c>
      <c r="G10" s="110" t="s">
        <v>377</v>
      </c>
      <c r="I10" s="43"/>
      <c r="J10" s="48"/>
      <c r="K10" s="48"/>
      <c r="L10" s="49"/>
      <c r="M10" s="50"/>
      <c r="N10" s="50"/>
      <c r="O10" s="43"/>
      <c r="P10" s="43"/>
      <c r="Q10" s="43"/>
    </row>
    <row r="11" spans="1:17" s="47" customFormat="1" ht="17.100000000000001" customHeight="1" x14ac:dyDescent="0.2">
      <c r="A11" s="312" t="s">
        <v>505</v>
      </c>
      <c r="B11" s="312"/>
      <c r="C11" s="37"/>
      <c r="D11" s="73">
        <v>364</v>
      </c>
      <c r="E11" s="74">
        <f t="shared" si="0"/>
        <v>3.2982964842334178E-2</v>
      </c>
      <c r="F11" s="75" t="s">
        <v>377</v>
      </c>
      <c r="G11" s="110" t="s">
        <v>377</v>
      </c>
      <c r="I11" s="43"/>
      <c r="J11" s="48"/>
      <c r="K11" s="48"/>
      <c r="L11" s="49"/>
      <c r="M11" s="50"/>
      <c r="N11" s="50"/>
      <c r="O11" s="43"/>
      <c r="P11" s="43"/>
      <c r="Q11" s="43"/>
    </row>
    <row r="12" spans="1:17" s="47" customFormat="1" ht="17.100000000000001" customHeight="1" x14ac:dyDescent="0.2">
      <c r="A12" s="312" t="s">
        <v>506</v>
      </c>
      <c r="B12" s="312"/>
      <c r="C12" s="37"/>
      <c r="D12" s="73">
        <v>34</v>
      </c>
      <c r="E12" s="74">
        <f t="shared" si="0"/>
        <v>3.0808263863718738E-3</v>
      </c>
      <c r="F12" s="75" t="s">
        <v>377</v>
      </c>
      <c r="G12" s="110" t="s">
        <v>377</v>
      </c>
      <c r="I12" s="43"/>
      <c r="J12" s="48"/>
      <c r="K12" s="48"/>
      <c r="L12" s="49"/>
      <c r="M12" s="50"/>
      <c r="N12" s="50"/>
      <c r="O12" s="43"/>
      <c r="P12" s="43"/>
      <c r="Q12" s="43"/>
    </row>
    <row r="13" spans="1:17" s="47" customFormat="1" ht="17.100000000000001" customHeight="1" x14ac:dyDescent="0.2">
      <c r="A13" s="312" t="s">
        <v>507</v>
      </c>
      <c r="B13" s="312"/>
      <c r="C13" s="37"/>
      <c r="D13" s="73">
        <v>10863</v>
      </c>
      <c r="E13" s="74">
        <f t="shared" si="0"/>
        <v>0.98432403044581374</v>
      </c>
      <c r="F13" s="75">
        <v>3342.41</v>
      </c>
      <c r="G13" s="110" t="s">
        <v>377</v>
      </c>
      <c r="I13" s="43"/>
      <c r="J13" s="48"/>
      <c r="K13" s="48"/>
      <c r="L13" s="49"/>
      <c r="M13" s="50"/>
      <c r="N13" s="50"/>
      <c r="O13" s="43"/>
      <c r="P13" s="43"/>
      <c r="Q13" s="43"/>
    </row>
    <row r="14" spans="1:17" s="47" customFormat="1" ht="17.100000000000001" customHeight="1" x14ac:dyDescent="0.2">
      <c r="A14" s="312" t="s">
        <v>508</v>
      </c>
      <c r="B14" s="312"/>
      <c r="C14" s="37"/>
      <c r="D14" s="73">
        <v>1481</v>
      </c>
      <c r="E14" s="74">
        <f t="shared" si="0"/>
        <v>0.13419717288872779</v>
      </c>
      <c r="F14" s="75">
        <v>344.02</v>
      </c>
      <c r="G14" s="110" t="s">
        <v>377</v>
      </c>
      <c r="I14" s="43"/>
      <c r="J14" s="48"/>
      <c r="K14" s="48"/>
      <c r="L14" s="49"/>
      <c r="M14" s="50"/>
      <c r="N14" s="50"/>
      <c r="O14" s="43"/>
      <c r="P14" s="43"/>
      <c r="Q14" s="43"/>
    </row>
    <row r="15" spans="1:17" s="47" customFormat="1" ht="17.100000000000001" customHeight="1" x14ac:dyDescent="0.2">
      <c r="A15" s="312" t="s">
        <v>509</v>
      </c>
      <c r="B15" s="312"/>
      <c r="C15" s="37"/>
      <c r="D15" s="73">
        <v>3138</v>
      </c>
      <c r="E15" s="74">
        <f t="shared" si="0"/>
        <v>0.28434215295396881</v>
      </c>
      <c r="F15" s="75">
        <v>618.47</v>
      </c>
      <c r="G15" s="110" t="s">
        <v>377</v>
      </c>
      <c r="I15" s="43"/>
      <c r="J15" s="48"/>
      <c r="K15" s="48"/>
      <c r="L15" s="49"/>
      <c r="M15" s="50"/>
      <c r="N15" s="50"/>
      <c r="O15" s="43"/>
      <c r="P15" s="43"/>
      <c r="Q15" s="43"/>
    </row>
    <row r="16" spans="1:17" s="47" customFormat="1" ht="17.100000000000001" customHeight="1" x14ac:dyDescent="0.2">
      <c r="A16" s="332" t="s">
        <v>510</v>
      </c>
      <c r="B16" s="332"/>
      <c r="C16" s="37"/>
      <c r="D16" s="111">
        <v>11036</v>
      </c>
      <c r="E16" s="112" t="s">
        <v>377</v>
      </c>
      <c r="F16" s="113"/>
      <c r="G16" s="114"/>
      <c r="I16" s="43"/>
      <c r="J16" s="48"/>
      <c r="K16" s="48"/>
      <c r="L16" s="49"/>
      <c r="M16" s="50"/>
      <c r="N16" s="50"/>
      <c r="O16" s="43"/>
      <c r="P16" s="43"/>
      <c r="Q16" s="43"/>
    </row>
    <row r="17" spans="1:17" s="47" customFormat="1" ht="17.100000000000001" customHeight="1" thickBot="1" x14ac:dyDescent="0.25">
      <c r="A17" s="115"/>
      <c r="B17" s="115"/>
      <c r="C17" s="116"/>
      <c r="D17" s="100">
        <v>2015</v>
      </c>
      <c r="E17" s="1"/>
      <c r="F17" s="1"/>
      <c r="G17" s="48"/>
      <c r="I17" s="43"/>
      <c r="J17" s="48"/>
      <c r="K17" s="48"/>
      <c r="L17" s="49"/>
      <c r="M17" s="50"/>
      <c r="N17" s="50"/>
      <c r="O17" s="43"/>
      <c r="P17" s="43"/>
      <c r="Q17" s="43"/>
    </row>
    <row r="18" spans="1:17" s="47" customFormat="1" ht="24.95" customHeight="1" thickTop="1" x14ac:dyDescent="0.2">
      <c r="A18" s="333" t="s">
        <v>511</v>
      </c>
      <c r="B18" s="333"/>
      <c r="C18" s="99"/>
      <c r="D18" s="89">
        <v>10775</v>
      </c>
      <c r="E18" s="1"/>
      <c r="F18" s="1"/>
      <c r="G18" s="48"/>
      <c r="I18" s="43"/>
      <c r="J18" s="48"/>
      <c r="K18" s="48"/>
      <c r="L18" s="49"/>
      <c r="M18" s="50"/>
      <c r="N18" s="50"/>
      <c r="O18" s="43"/>
      <c r="P18" s="43"/>
      <c r="Q18" s="43"/>
    </row>
    <row r="19" spans="1:17" s="47" customFormat="1" ht="17.100000000000001" customHeight="1" x14ac:dyDescent="0.2">
      <c r="A19" s="43"/>
      <c r="B19" s="103"/>
      <c r="D19" s="102">
        <v>2014</v>
      </c>
      <c r="E19" s="117"/>
      <c r="F19" s="1"/>
      <c r="G19" s="48"/>
      <c r="I19" s="43"/>
      <c r="J19" s="48"/>
      <c r="K19" s="48"/>
      <c r="L19" s="49"/>
      <c r="M19" s="50"/>
      <c r="N19" s="50"/>
      <c r="O19" s="43"/>
      <c r="P19" s="43"/>
      <c r="Q19" s="43"/>
    </row>
    <row r="20" spans="1:17" s="47" customFormat="1" ht="24.95" customHeight="1" x14ac:dyDescent="0.2">
      <c r="A20" s="334" t="s">
        <v>512</v>
      </c>
      <c r="B20" s="334"/>
      <c r="C20" s="99"/>
      <c r="D20" s="118">
        <f>D16/D18</f>
        <v>1.0242227378190256</v>
      </c>
      <c r="E20" s="43"/>
      <c r="F20" s="48"/>
      <c r="G20" s="46"/>
      <c r="I20" s="43"/>
      <c r="J20" s="48"/>
      <c r="K20" s="48"/>
      <c r="L20" s="49"/>
      <c r="M20" s="50"/>
      <c r="N20" s="50"/>
      <c r="O20" s="43"/>
      <c r="P20" s="43"/>
      <c r="Q20" s="43"/>
    </row>
    <row r="21" spans="1:17" s="47" customFormat="1" ht="17.100000000000001" customHeight="1" x14ac:dyDescent="0.2">
      <c r="A21" s="43"/>
      <c r="B21" s="1"/>
      <c r="C21" s="1"/>
      <c r="D21" s="1"/>
      <c r="E21" s="1"/>
      <c r="F21" s="1"/>
      <c r="G21" s="1"/>
      <c r="I21" s="43"/>
      <c r="J21" s="48"/>
      <c r="K21" s="48"/>
      <c r="L21" s="49"/>
      <c r="M21" s="50"/>
      <c r="N21" s="50"/>
      <c r="O21" s="43"/>
      <c r="P21" s="43"/>
      <c r="Q21" s="43"/>
    </row>
    <row r="22" spans="1:17" s="47" customFormat="1" ht="17.100000000000001" customHeight="1" x14ac:dyDescent="0.2">
      <c r="A22" s="103" t="s">
        <v>513</v>
      </c>
      <c r="B22" s="1"/>
      <c r="C22" s="1"/>
      <c r="D22" s="1"/>
      <c r="E22" s="1"/>
      <c r="F22" s="1"/>
      <c r="G22" s="1"/>
      <c r="I22" s="43"/>
      <c r="J22" s="48"/>
      <c r="K22" s="48"/>
      <c r="L22" s="49"/>
      <c r="M22" s="50"/>
      <c r="N22" s="50"/>
      <c r="O22" s="43"/>
      <c r="P22" s="43"/>
      <c r="Q22" s="43"/>
    </row>
    <row r="23" spans="1:17" s="47" customFormat="1" ht="17.100000000000001" customHeight="1" x14ac:dyDescent="0.2">
      <c r="A23" s="43" t="s">
        <v>514</v>
      </c>
      <c r="B23" s="104"/>
      <c r="C23" s="99"/>
      <c r="D23" s="43"/>
      <c r="E23" s="43"/>
      <c r="F23" s="48"/>
      <c r="G23" s="105"/>
      <c r="I23" s="43"/>
      <c r="J23" s="48"/>
      <c r="K23" s="48"/>
      <c r="L23" s="49"/>
      <c r="M23" s="50"/>
      <c r="N23" s="50"/>
      <c r="O23" s="43"/>
      <c r="P23" s="43"/>
      <c r="Q23" s="43"/>
    </row>
  </sheetData>
  <sheetProtection password="DA62" sheet="1" objects="1" scenarios="1"/>
  <mergeCells count="19">
    <mergeCell ref="A1:O1"/>
    <mergeCell ref="A13:B13"/>
    <mergeCell ref="A3:B7"/>
    <mergeCell ref="D3:G3"/>
    <mergeCell ref="D4:E4"/>
    <mergeCell ref="D5:D6"/>
    <mergeCell ref="E5:E6"/>
    <mergeCell ref="F5:F6"/>
    <mergeCell ref="G5:G6"/>
    <mergeCell ref="A8:B8"/>
    <mergeCell ref="A9:B9"/>
    <mergeCell ref="A10:B10"/>
    <mergeCell ref="A11:B11"/>
    <mergeCell ref="A12:B12"/>
    <mergeCell ref="A14:B14"/>
    <mergeCell ref="A15:B15"/>
    <mergeCell ref="A16:B16"/>
    <mergeCell ref="A18:B18"/>
    <mergeCell ref="A20:B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>
    <oddFooter>&amp;R&amp;8Pág. &amp;P /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7">
    <pageSetUpPr fitToPage="1"/>
  </sheetPr>
  <dimension ref="AA1:AD4"/>
  <sheetViews>
    <sheetView showGridLines="0" workbookViewId="0"/>
  </sheetViews>
  <sheetFormatPr defaultRowHeight="12.75" x14ac:dyDescent="0.2"/>
  <cols>
    <col min="1" max="26" width="9" style="1"/>
    <col min="27" max="27" width="13.875" style="1" customWidth="1"/>
    <col min="28" max="28" width="9" style="1"/>
    <col min="29" max="29" width="9.125" style="1" customWidth="1"/>
    <col min="30" max="16384" width="9" style="1"/>
  </cols>
  <sheetData>
    <row r="1" spans="27:30" x14ac:dyDescent="0.2">
      <c r="AA1" s="38" t="str">
        <f>CONCATENATE(AB1,AC1,AD1)</f>
        <v>GRÁFICO 2 - N.º DE CANDIDATURAS, POR AJUDA / APOIO E POR ANO - CONTINENTE</v>
      </c>
      <c r="AB1" s="119" t="s">
        <v>564</v>
      </c>
      <c r="AC1" s="119" t="s">
        <v>565</v>
      </c>
      <c r="AD1" s="38" t="s">
        <v>308</v>
      </c>
    </row>
    <row r="2" spans="27:30" x14ac:dyDescent="0.2">
      <c r="AA2" s="38" t="str">
        <f>CONCATENATE(AB2,AC2,AD2)</f>
        <v>GRÁFICO 2 - N.º DE CANDIDATURAS, POR AJUDA / APOIO, ANO 2015 - MADEIRA</v>
      </c>
      <c r="AB2" s="119" t="s">
        <v>566</v>
      </c>
      <c r="AC2" s="119" t="s">
        <v>565</v>
      </c>
      <c r="AD2" s="38" t="s">
        <v>309</v>
      </c>
    </row>
    <row r="3" spans="27:30" x14ac:dyDescent="0.2">
      <c r="AA3" s="119"/>
      <c r="AB3" s="119"/>
      <c r="AC3" s="119"/>
      <c r="AD3" s="119"/>
    </row>
    <row r="4" spans="27:30" x14ac:dyDescent="0.2">
      <c r="AA4" s="2"/>
      <c r="AB4" s="2"/>
    </row>
  </sheetData>
  <sheetProtection password="DA62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8">
    <pageSetUpPr fitToPage="1"/>
  </sheetPr>
  <dimension ref="AA1:AD2"/>
  <sheetViews>
    <sheetView showGridLines="0" workbookViewId="0"/>
  </sheetViews>
  <sheetFormatPr defaultRowHeight="12.75" x14ac:dyDescent="0.2"/>
  <cols>
    <col min="1" max="16384" width="9" style="1"/>
  </cols>
  <sheetData>
    <row r="1" spans="27:30" x14ac:dyDescent="0.2">
      <c r="AA1" s="38" t="str">
        <f>CONCATENATE(AB1,AC1,AD1)</f>
        <v>GRÁFICO 3 - ÁREAS (HA), POR AJUDA / APOIO E POR ANO - CONTINENTE</v>
      </c>
      <c r="AB1" s="38" t="s">
        <v>567</v>
      </c>
      <c r="AC1" s="38" t="s">
        <v>565</v>
      </c>
      <c r="AD1" s="38" t="s">
        <v>308</v>
      </c>
    </row>
    <row r="2" spans="27:30" x14ac:dyDescent="0.2">
      <c r="AA2" s="38" t="str">
        <f>CONCATENATE(AB2,AC2,AD2)</f>
        <v>GRÁFICO 3 - ÁREAS (HA), POR AJUDA / APOIO, ANO 2015 - MADEIRA</v>
      </c>
      <c r="AB2" s="38" t="s">
        <v>568</v>
      </c>
      <c r="AC2" s="38" t="s">
        <v>565</v>
      </c>
      <c r="AD2" s="38" t="s">
        <v>309</v>
      </c>
    </row>
  </sheetData>
  <sheetProtection password="DA62" sheet="1" objects="1" scenarios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Footer>&amp;R&amp;8Pág. &amp;P /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9">
    <pageSetUpPr fitToPage="1"/>
  </sheetPr>
  <dimension ref="AA1"/>
  <sheetViews>
    <sheetView showGridLines="0" workbookViewId="0"/>
  </sheetViews>
  <sheetFormatPr defaultRowHeight="12.75" x14ac:dyDescent="0.2"/>
  <cols>
    <col min="1" max="16384" width="9" style="1"/>
  </cols>
  <sheetData>
    <row r="1" spans="27:27" x14ac:dyDescent="0.2">
      <c r="AA1" s="119" t="s">
        <v>478</v>
      </c>
    </row>
  </sheetData>
  <sheetProtection password="DA62" sheet="1" objects="1" scenarios="1"/>
  <printOptions horizontalCentered="1"/>
  <pageMargins left="0.23622047244094491" right="0.23622047244094491" top="1.3385826771653544" bottom="0.74803149606299213" header="0.31496062992125984" footer="0.31496062992125984"/>
  <pageSetup paperSize="9" orientation="portrait" r:id="rId1"/>
  <headerFooter>
    <oddFooter>&amp;R&amp;8Pág.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39</vt:i4>
      </vt:variant>
      <vt:variant>
        <vt:lpstr>Intervalos com nome</vt:lpstr>
      </vt:variant>
      <vt:variant>
        <vt:i4>36</vt:i4>
      </vt:variant>
    </vt:vector>
  </HeadingPairs>
  <TitlesOfParts>
    <vt:vector size="75" baseType="lpstr">
      <vt:lpstr>Indice</vt:lpstr>
      <vt:lpstr>Glossário</vt:lpstr>
      <vt:lpstr>Nota Introdutória</vt:lpstr>
      <vt:lpstr>GRÁFICO01</vt:lpstr>
      <vt:lpstr>QUADRO01 - CONTINENTE</vt:lpstr>
      <vt:lpstr>QUADRO01 - MADEIRA</vt:lpstr>
      <vt:lpstr>GRÁFICO02</vt:lpstr>
      <vt:lpstr>GRÁFICO03</vt:lpstr>
      <vt:lpstr>GRÁFICO04</vt:lpstr>
      <vt:lpstr>QUADRO02 - CONTINENTE</vt:lpstr>
      <vt:lpstr>QUADRO02 - MADEIRA</vt:lpstr>
      <vt:lpstr>QUADRO03 - CONTINENTE</vt:lpstr>
      <vt:lpstr>QUADRO03 - MADEIRA</vt:lpstr>
      <vt:lpstr>QUADRO04 - CONTINENTE</vt:lpstr>
      <vt:lpstr>QUADRO04 - MADEIRA</vt:lpstr>
      <vt:lpstr>QUADRO05 - CONTINENTE</vt:lpstr>
      <vt:lpstr>QUADRO05 - MADEIRA</vt:lpstr>
      <vt:lpstr>QUADRO06</vt:lpstr>
      <vt:lpstr>QUADRO07</vt:lpstr>
      <vt:lpstr>GRÁFICO05</vt:lpstr>
      <vt:lpstr>GRÁFICO06</vt:lpstr>
      <vt:lpstr>GRÁFICO07</vt:lpstr>
      <vt:lpstr>GRÁFICO08</vt:lpstr>
      <vt:lpstr>QUADRO08 - CONTINENTE</vt:lpstr>
      <vt:lpstr>QUADRO08 - MADEIRA</vt:lpstr>
      <vt:lpstr>QUADRO09</vt:lpstr>
      <vt:lpstr>QUADRO10</vt:lpstr>
      <vt:lpstr>QUADRO11</vt:lpstr>
      <vt:lpstr>QUADRO12</vt:lpstr>
      <vt:lpstr>QUADRO13</vt:lpstr>
      <vt:lpstr>QUADRO14</vt:lpstr>
      <vt:lpstr>QUADRO15</vt:lpstr>
      <vt:lpstr>GRÁFICO25</vt:lpstr>
      <vt:lpstr>QUADRO16</vt:lpstr>
      <vt:lpstr>QUADRO17</vt:lpstr>
      <vt:lpstr>QUADRO18</vt:lpstr>
      <vt:lpstr>QUADRO19</vt:lpstr>
      <vt:lpstr>QUADRO20E21</vt:lpstr>
      <vt:lpstr>QUADRO22</vt:lpstr>
      <vt:lpstr>Glossário!Área_de_Impressão</vt:lpstr>
      <vt:lpstr>GRÁFICO01!Área_de_Impressão</vt:lpstr>
      <vt:lpstr>GRÁFICO02!Área_de_Impressão</vt:lpstr>
      <vt:lpstr>GRÁFICO03!Área_de_Impressão</vt:lpstr>
      <vt:lpstr>GRÁFICO04!Área_de_Impressão</vt:lpstr>
      <vt:lpstr>GRÁFICO05!Área_de_Impressão</vt:lpstr>
      <vt:lpstr>GRÁFICO06!Área_de_Impressão</vt:lpstr>
      <vt:lpstr>GRÁFICO07!Área_de_Impressão</vt:lpstr>
      <vt:lpstr>GRÁFICO08!Área_de_Impressão</vt:lpstr>
      <vt:lpstr>GRÁFICO25!Área_de_Impressão</vt:lpstr>
      <vt:lpstr>Indice!Área_de_Impressão</vt:lpstr>
      <vt:lpstr>'Nota Introdutória'!Área_de_Impressão</vt:lpstr>
      <vt:lpstr>'QUADRO01 - CONTINENTE'!Área_de_Impressão</vt:lpstr>
      <vt:lpstr>'QUADRO01 - MADEIRA'!Área_de_Impressão</vt:lpstr>
      <vt:lpstr>'QUADRO02 - MADEIRA'!Área_de_Impressão</vt:lpstr>
      <vt:lpstr>'QUADRO03 - CONTINENTE'!Área_de_Impressão</vt:lpstr>
      <vt:lpstr>'QUADRO03 - MADEIRA'!Área_de_Impressão</vt:lpstr>
      <vt:lpstr>'QUADRO05 - CONTINENTE'!Área_de_Impressão</vt:lpstr>
      <vt:lpstr>'QUADRO05 - MADEIRA'!Área_de_Impressão</vt:lpstr>
      <vt:lpstr>QUADRO09!Área_de_Impressão</vt:lpstr>
      <vt:lpstr>QUADRO10!Área_de_Impressão</vt:lpstr>
      <vt:lpstr>QUADRO11!Área_de_Impressão</vt:lpstr>
      <vt:lpstr>QUADRO12!Área_de_Impressão</vt:lpstr>
      <vt:lpstr>QUADRO13!Área_de_Impressão</vt:lpstr>
      <vt:lpstr>QUADRO14!Área_de_Impressão</vt:lpstr>
      <vt:lpstr>QUADRO17!Área_de_Impressão</vt:lpstr>
      <vt:lpstr>QUADRO18!Área_de_Impressão</vt:lpstr>
      <vt:lpstr>QUADRO20E21!Área_de_Impressão</vt:lpstr>
      <vt:lpstr>QUADRO22!Área_de_Impressão</vt:lpstr>
      <vt:lpstr>Indice!Títulos_de_Impressão</vt:lpstr>
      <vt:lpstr>'QUADRO02 - CONTINENTE'!Títulos_de_Impressão</vt:lpstr>
      <vt:lpstr>'QUADRO02 - MADEIRA'!Títulos_de_Impressão</vt:lpstr>
      <vt:lpstr>QUADRO06!Títulos_de_Impressão</vt:lpstr>
      <vt:lpstr>QUADRO07!Títulos_de_Impressão</vt:lpstr>
      <vt:lpstr>'QUADRO08 - CONTINENTE'!Títulos_de_Impressão</vt:lpstr>
      <vt:lpstr>'QUADRO08 - MADEIRA'!Títulos_de_Impressão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ifap</cp:lastModifiedBy>
  <cp:lastPrinted>2015-08-04T18:01:19Z</cp:lastPrinted>
  <dcterms:created xsi:type="dcterms:W3CDTF">2015-07-16T14:05:30Z</dcterms:created>
  <dcterms:modified xsi:type="dcterms:W3CDTF">2015-08-26T14:40:09Z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604af3f7-38eb-4971-82f2-757453cbd42e</vt:lpwstr>
  </property>
</Properties>
</file>